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8"/>
  <workbookPr defaultThemeVersion="166925"/>
  <mc:AlternateContent xmlns:mc="http://schemas.openxmlformats.org/markup-compatibility/2006">
    <mc:Choice Requires="x15">
      <x15ac:absPath xmlns:x15ac="http://schemas.microsoft.com/office/spreadsheetml/2010/11/ac" url="C:\Users\Elkin-Admin\OneDrive - Universidad de Pamplona\Desktop\ESTUDIO DIAGRAMA\PLAN DE MEJORAMIENTO\"/>
    </mc:Choice>
  </mc:AlternateContent>
  <xr:revisionPtr revIDLastSave="0" documentId="8_{8478A137-59ED-4F50-9408-1905895E1CF2}" xr6:coauthVersionLast="47" xr6:coauthVersionMax="47" xr10:uidLastSave="{00000000-0000-0000-0000-000000000000}"/>
  <bookViews>
    <workbookView xWindow="-120" yWindow="-120" windowWidth="29040" windowHeight="15720" tabRatio="558" firstSheet="10" activeTab="10" xr2:uid="{00000000-000D-0000-FFFF-FFFF00000000}"/>
  </bookViews>
  <sheets>
    <sheet name="FACTOR 1 PROYECTO EDUCATIVO" sheetId="1" r:id="rId1"/>
    <sheet name="FACTOR 2 ESTUDIANTES" sheetId="3" r:id="rId2"/>
    <sheet name="FACTOR 3 PROFESORES" sheetId="2" r:id="rId3"/>
    <sheet name="FACTOR 4 EGRESADOS" sheetId="4" r:id="rId4"/>
    <sheet name="FACTOR 5 ASPECTOS ACADÉMICOS" sheetId="5" r:id="rId5"/>
    <sheet name="FACTOR 6 PERMANENCIA Y GRADU" sheetId="6" r:id="rId6"/>
    <sheet name="FACTOR 7 INTERACCIÓN N Y I " sheetId="7" r:id="rId7"/>
    <sheet name="FACTOR 8 INVESTIGACIÓN" sheetId="8" r:id="rId8"/>
    <sheet name="FACTOR 9 BIENESTAR" sheetId="9" r:id="rId9"/>
    <sheet name="FACTOR 10 MEDIOS EDUCATIVOS" sheetId="10" r:id="rId10"/>
    <sheet name="FACTOR 11 ORGANIZACIÓN " sheetId="11" r:id="rId11"/>
    <sheet name="FACTOR 12 RECURSOS FISICOS" sheetId="12" r:id="rId12"/>
    <sheet name="%PORCENTAJE DE CUMPLIMIENTO" sheetId="13"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5" i="11" l="1"/>
  <c r="N17" i="6"/>
  <c r="P15" i="6"/>
  <c r="N12" i="6"/>
  <c r="J14" i="13"/>
  <c r="J7" i="13"/>
  <c r="P16" i="2"/>
  <c r="N28" i="2"/>
  <c r="N16" i="2"/>
  <c r="N19" i="3"/>
  <c r="P23" i="1"/>
  <c r="P13" i="12"/>
  <c r="P9" i="12"/>
  <c r="P14" i="2"/>
  <c r="P30" i="2"/>
  <c r="P13" i="2"/>
  <c r="P8" i="12"/>
  <c r="P10" i="12"/>
  <c r="P11" i="12"/>
  <c r="P12" i="12"/>
  <c r="P14" i="12"/>
  <c r="P15" i="12"/>
  <c r="P16" i="12"/>
  <c r="P17" i="12"/>
  <c r="P18" i="12"/>
  <c r="P19" i="12"/>
  <c r="P20" i="12"/>
  <c r="P21" i="12"/>
  <c r="P22" i="12"/>
  <c r="P23" i="12"/>
  <c r="P24" i="12"/>
  <c r="P25" i="12"/>
  <c r="P26" i="12"/>
  <c r="P27" i="12"/>
  <c r="P28" i="12"/>
  <c r="P29" i="12"/>
  <c r="P7" i="12"/>
  <c r="N7" i="11" l="1"/>
  <c r="N8" i="11"/>
  <c r="N9" i="11"/>
  <c r="N10" i="11"/>
  <c r="N11" i="11"/>
  <c r="N12" i="11"/>
  <c r="N13" i="11"/>
  <c r="N14" i="11"/>
  <c r="N15" i="11"/>
  <c r="N16" i="11"/>
  <c r="N17" i="11"/>
  <c r="N18" i="11"/>
  <c r="P30" i="12"/>
  <c r="P66" i="1"/>
  <c r="P28" i="2"/>
  <c r="P27" i="2"/>
  <c r="N19" i="11" l="1"/>
  <c r="P19" i="11"/>
  <c r="P41" i="1"/>
  <c r="P42" i="1"/>
  <c r="P43" i="1"/>
  <c r="P44" i="1"/>
  <c r="P45" i="1"/>
  <c r="P46" i="1"/>
  <c r="P47" i="1"/>
  <c r="E48" i="1"/>
  <c r="J51" i="1"/>
  <c r="P48" i="1" l="1"/>
  <c r="N48" i="1"/>
  <c r="J17" i="8" l="1"/>
  <c r="J17" i="9"/>
  <c r="J46" i="10"/>
  <c r="J28" i="10"/>
  <c r="J50" i="10" s="1"/>
  <c r="G14" i="13" s="1"/>
  <c r="J38" i="11"/>
  <c r="J22" i="11"/>
  <c r="J51" i="12"/>
  <c r="J33" i="12"/>
  <c r="J49" i="3"/>
  <c r="J34" i="9"/>
  <c r="J33" i="8"/>
  <c r="J37" i="8" s="1"/>
  <c r="G12" i="13" s="1"/>
  <c r="J35" i="7"/>
  <c r="J18" i="7"/>
  <c r="J36" i="6"/>
  <c r="J22" i="6"/>
  <c r="J40" i="6" s="1"/>
  <c r="G10" i="13" s="1"/>
  <c r="J50" i="5"/>
  <c r="J30" i="5"/>
  <c r="J41" i="4"/>
  <c r="J24" i="4"/>
  <c r="J37" i="2"/>
  <c r="J19" i="2"/>
  <c r="J32" i="3"/>
  <c r="J53" i="3" s="1"/>
  <c r="G6" i="13" s="1"/>
  <c r="J34" i="1"/>
  <c r="J55" i="1" s="1"/>
  <c r="G5" i="13" s="1"/>
  <c r="E48" i="12"/>
  <c r="E35" i="11"/>
  <c r="E43" i="10"/>
  <c r="N35" i="10" s="1"/>
  <c r="E31" i="9"/>
  <c r="E13" i="13" s="1"/>
  <c r="E30" i="8"/>
  <c r="E32" i="7"/>
  <c r="E11" i="13" s="1"/>
  <c r="E33" i="6"/>
  <c r="E47" i="5"/>
  <c r="E38" i="4"/>
  <c r="E8" i="13" s="1"/>
  <c r="E34" i="2"/>
  <c r="P32" i="2"/>
  <c r="P31" i="2"/>
  <c r="P29" i="2"/>
  <c r="E5" i="13"/>
  <c r="E46" i="3"/>
  <c r="E6" i="13" s="1"/>
  <c r="E30" i="12"/>
  <c r="E25" i="10"/>
  <c r="E14" i="9"/>
  <c r="E14" i="8"/>
  <c r="E15" i="7"/>
  <c r="E19" i="6"/>
  <c r="N9" i="6" s="1"/>
  <c r="P9" i="6" s="1"/>
  <c r="E27" i="5"/>
  <c r="N10" i="5" s="1"/>
  <c r="P10" i="5" s="1"/>
  <c r="E21" i="4"/>
  <c r="P9" i="2"/>
  <c r="E29" i="3"/>
  <c r="E31" i="1"/>
  <c r="N26" i="1" s="1"/>
  <c r="E19" i="11"/>
  <c r="J41" i="2" l="1"/>
  <c r="G7" i="13" s="1"/>
  <c r="C19" i="13" s="1"/>
  <c r="J38" i="9"/>
  <c r="G13" i="13" s="1"/>
  <c r="N8" i="9"/>
  <c r="P8" i="9" s="1"/>
  <c r="N9" i="9"/>
  <c r="P9" i="9" s="1"/>
  <c r="N29" i="8"/>
  <c r="P29" i="8" s="1"/>
  <c r="N28" i="8"/>
  <c r="P28" i="8" s="1"/>
  <c r="N12" i="7"/>
  <c r="P12" i="7" s="1"/>
  <c r="N13" i="7"/>
  <c r="P13" i="7" s="1"/>
  <c r="N8" i="7"/>
  <c r="P8" i="7" s="1"/>
  <c r="N9" i="7"/>
  <c r="P9" i="7" s="1"/>
  <c r="N11" i="6"/>
  <c r="P11" i="6" s="1"/>
  <c r="N13" i="6"/>
  <c r="P13" i="6" s="1"/>
  <c r="N17" i="4"/>
  <c r="P17" i="4" s="1"/>
  <c r="N11" i="4"/>
  <c r="P11" i="4" s="1"/>
  <c r="N11" i="3"/>
  <c r="P11" i="3" s="1"/>
  <c r="N22" i="3"/>
  <c r="P22" i="3" s="1"/>
  <c r="N23" i="1"/>
  <c r="N21" i="1"/>
  <c r="N18" i="1"/>
  <c r="P18" i="1" s="1"/>
  <c r="N30" i="1"/>
  <c r="P30" i="1" s="1"/>
  <c r="C13" i="13"/>
  <c r="N12" i="9"/>
  <c r="P12" i="9" s="1"/>
  <c r="N13" i="9"/>
  <c r="P13" i="9" s="1"/>
  <c r="N10" i="9"/>
  <c r="P10" i="9" s="1"/>
  <c r="N7" i="9"/>
  <c r="P7" i="9" s="1"/>
  <c r="N11" i="9"/>
  <c r="P11" i="9" s="1"/>
  <c r="C11" i="13"/>
  <c r="N10" i="7"/>
  <c r="P10" i="7" s="1"/>
  <c r="N11" i="7"/>
  <c r="P11" i="7" s="1"/>
  <c r="N14" i="7"/>
  <c r="P14" i="7" s="1"/>
  <c r="N7" i="7"/>
  <c r="P7" i="7" s="1"/>
  <c r="E12" i="13"/>
  <c r="N26" i="8"/>
  <c r="P26" i="8" s="1"/>
  <c r="N27" i="8"/>
  <c r="P27" i="8" s="1"/>
  <c r="N25" i="8"/>
  <c r="P25" i="8" s="1"/>
  <c r="N24" i="8"/>
  <c r="E10" i="13"/>
  <c r="N31" i="6"/>
  <c r="P31" i="6" s="1"/>
  <c r="N32" i="6"/>
  <c r="P32" i="6" s="1"/>
  <c r="N29" i="6"/>
  <c r="P29" i="6" s="1"/>
  <c r="N30" i="6"/>
  <c r="P30" i="6" s="1"/>
  <c r="J39" i="7"/>
  <c r="G11" i="13" s="1"/>
  <c r="C5" i="13"/>
  <c r="N17" i="1"/>
  <c r="P17" i="1" s="1"/>
  <c r="P21" i="1"/>
  <c r="P26" i="1"/>
  <c r="N15" i="1"/>
  <c r="P15" i="1" s="1"/>
  <c r="N27" i="1"/>
  <c r="P27" i="1" s="1"/>
  <c r="N19" i="1"/>
  <c r="P19" i="1" s="1"/>
  <c r="N28" i="1"/>
  <c r="P28" i="1" s="1"/>
  <c r="N16" i="1"/>
  <c r="P16" i="1" s="1"/>
  <c r="N20" i="1"/>
  <c r="P20" i="1" s="1"/>
  <c r="N25" i="1"/>
  <c r="P25" i="1" s="1"/>
  <c r="N22" i="1"/>
  <c r="P22" i="1" s="1"/>
  <c r="C9" i="13"/>
  <c r="N12" i="5"/>
  <c r="P12" i="5" s="1"/>
  <c r="N16" i="5"/>
  <c r="P16" i="5" s="1"/>
  <c r="N20" i="5"/>
  <c r="P20" i="5" s="1"/>
  <c r="N24" i="5"/>
  <c r="P24" i="5" s="1"/>
  <c r="N13" i="5"/>
  <c r="P13" i="5" s="1"/>
  <c r="N17" i="5"/>
  <c r="P17" i="5" s="1"/>
  <c r="N21" i="5"/>
  <c r="P21" i="5" s="1"/>
  <c r="N25" i="5"/>
  <c r="P25" i="5" s="1"/>
  <c r="N14" i="5"/>
  <c r="P14" i="5" s="1"/>
  <c r="N18" i="5"/>
  <c r="P18" i="5" s="1"/>
  <c r="N22" i="5"/>
  <c r="P22" i="5" s="1"/>
  <c r="N26" i="5"/>
  <c r="P26" i="5" s="1"/>
  <c r="N11" i="5"/>
  <c r="P11" i="5" s="1"/>
  <c r="N15" i="5"/>
  <c r="P15" i="5" s="1"/>
  <c r="N19" i="5"/>
  <c r="P19" i="5" s="1"/>
  <c r="N23" i="5"/>
  <c r="P23" i="5" s="1"/>
  <c r="N9" i="5"/>
  <c r="C14" i="13"/>
  <c r="N8" i="10"/>
  <c r="P8" i="10" s="1"/>
  <c r="N12" i="10"/>
  <c r="P12" i="10" s="1"/>
  <c r="N16" i="10"/>
  <c r="P16" i="10" s="1"/>
  <c r="N20" i="10"/>
  <c r="P20" i="10" s="1"/>
  <c r="N24" i="10"/>
  <c r="P24" i="10" s="1"/>
  <c r="N9" i="10"/>
  <c r="P9" i="10" s="1"/>
  <c r="N13" i="10"/>
  <c r="P13" i="10" s="1"/>
  <c r="N17" i="10"/>
  <c r="P17" i="10" s="1"/>
  <c r="N21" i="10"/>
  <c r="P21" i="10" s="1"/>
  <c r="N7" i="10"/>
  <c r="P7" i="10" s="1"/>
  <c r="N10" i="10"/>
  <c r="P10" i="10" s="1"/>
  <c r="N14" i="10"/>
  <c r="P14" i="10" s="1"/>
  <c r="N18" i="10"/>
  <c r="P18" i="10" s="1"/>
  <c r="N22" i="10"/>
  <c r="P22" i="10" s="1"/>
  <c r="N11" i="10"/>
  <c r="P11" i="10" s="1"/>
  <c r="N15" i="10"/>
  <c r="P15" i="10" s="1"/>
  <c r="N19" i="10"/>
  <c r="P19" i="10" s="1"/>
  <c r="N23" i="10"/>
  <c r="P23" i="10" s="1"/>
  <c r="E14" i="13"/>
  <c r="N37" i="10"/>
  <c r="P37" i="10" s="1"/>
  <c r="N41" i="10"/>
  <c r="P41" i="10" s="1"/>
  <c r="N38" i="10"/>
  <c r="P38" i="10" s="1"/>
  <c r="N42" i="10"/>
  <c r="P42" i="10" s="1"/>
  <c r="N39" i="10"/>
  <c r="P39" i="10" s="1"/>
  <c r="P35" i="10"/>
  <c r="N36" i="10"/>
  <c r="P36" i="10" s="1"/>
  <c r="N40" i="10"/>
  <c r="P40" i="10" s="1"/>
  <c r="C15" i="13"/>
  <c r="C6" i="13"/>
  <c r="N12" i="3"/>
  <c r="P12" i="3" s="1"/>
  <c r="N16" i="3"/>
  <c r="P16" i="3" s="1"/>
  <c r="N20" i="3"/>
  <c r="P20" i="3" s="1"/>
  <c r="N25" i="3"/>
  <c r="P25" i="3" s="1"/>
  <c r="N8" i="3"/>
  <c r="P8" i="3" s="1"/>
  <c r="N13" i="3"/>
  <c r="P13" i="3" s="1"/>
  <c r="N17" i="3"/>
  <c r="P17" i="3" s="1"/>
  <c r="N21" i="3"/>
  <c r="P21" i="3" s="1"/>
  <c r="N26" i="3"/>
  <c r="P26" i="3" s="1"/>
  <c r="N9" i="3"/>
  <c r="P9" i="3" s="1"/>
  <c r="N14" i="3"/>
  <c r="P14" i="3" s="1"/>
  <c r="N18" i="3"/>
  <c r="P18" i="3" s="1"/>
  <c r="N23" i="3"/>
  <c r="P23" i="3" s="1"/>
  <c r="N27" i="3"/>
  <c r="P27" i="3" s="1"/>
  <c r="N10" i="3"/>
  <c r="P10" i="3" s="1"/>
  <c r="N15" i="3"/>
  <c r="P15" i="3" s="1"/>
  <c r="P19" i="3"/>
  <c r="N24" i="3"/>
  <c r="P24" i="3" s="1"/>
  <c r="N28" i="3"/>
  <c r="P28" i="3" s="1"/>
  <c r="C12" i="13"/>
  <c r="N10" i="8"/>
  <c r="P10" i="8" s="1"/>
  <c r="N7" i="8"/>
  <c r="N11" i="8"/>
  <c r="P11" i="8" s="1"/>
  <c r="N8" i="8"/>
  <c r="P8" i="8" s="1"/>
  <c r="N12" i="8"/>
  <c r="P12" i="8" s="1"/>
  <c r="N9" i="8"/>
  <c r="P9" i="8" s="1"/>
  <c r="N13" i="8"/>
  <c r="P13" i="8" s="1"/>
  <c r="E9" i="13"/>
  <c r="N41" i="5"/>
  <c r="P41" i="5" s="1"/>
  <c r="N45" i="5"/>
  <c r="P45" i="5" s="1"/>
  <c r="N38" i="5"/>
  <c r="P38" i="5" s="1"/>
  <c r="N42" i="5"/>
  <c r="P42" i="5" s="1"/>
  <c r="N46" i="5"/>
  <c r="P46" i="5" s="1"/>
  <c r="N39" i="5"/>
  <c r="P39" i="5" s="1"/>
  <c r="N43" i="5"/>
  <c r="P43" i="5" s="1"/>
  <c r="N37" i="5"/>
  <c r="P37" i="5" s="1"/>
  <c r="N40" i="5"/>
  <c r="P40" i="5" s="1"/>
  <c r="N44" i="5"/>
  <c r="P44" i="5" s="1"/>
  <c r="E15" i="13"/>
  <c r="N32" i="11"/>
  <c r="P32" i="11" s="1"/>
  <c r="N33" i="11"/>
  <c r="P33" i="11" s="1"/>
  <c r="N30" i="11"/>
  <c r="P30" i="11" s="1"/>
  <c r="N34" i="11"/>
  <c r="P34" i="11" s="1"/>
  <c r="N31" i="11"/>
  <c r="P31" i="11" s="1"/>
  <c r="N29" i="11"/>
  <c r="P29" i="11" s="1"/>
  <c r="C7" i="13"/>
  <c r="P15" i="2"/>
  <c r="P11" i="2"/>
  <c r="P12" i="2"/>
  <c r="P10" i="2"/>
  <c r="C10" i="13"/>
  <c r="N10" i="6"/>
  <c r="P10" i="6" s="1"/>
  <c r="N16" i="6"/>
  <c r="P16" i="6" s="1"/>
  <c r="P12" i="6"/>
  <c r="P17" i="6"/>
  <c r="N14" i="6"/>
  <c r="P14" i="6" s="1"/>
  <c r="N18" i="6"/>
  <c r="P18" i="6" s="1"/>
  <c r="N8" i="6"/>
  <c r="P8" i="6" s="1"/>
  <c r="N15" i="6"/>
  <c r="N7" i="6"/>
  <c r="P7" i="6" s="1"/>
  <c r="C16" i="13"/>
  <c r="E7" i="13"/>
  <c r="N26" i="2"/>
  <c r="P26" i="2" s="1"/>
  <c r="E16" i="13"/>
  <c r="N41" i="12"/>
  <c r="P41" i="12" s="1"/>
  <c r="N45" i="12"/>
  <c r="P45" i="12" s="1"/>
  <c r="N42" i="12"/>
  <c r="P42" i="12" s="1"/>
  <c r="N46" i="12"/>
  <c r="P46" i="12" s="1"/>
  <c r="N43" i="12"/>
  <c r="P43" i="12" s="1"/>
  <c r="N47" i="12"/>
  <c r="P47" i="12" s="1"/>
  <c r="N44" i="12"/>
  <c r="P44" i="12" s="1"/>
  <c r="N40" i="12"/>
  <c r="P40" i="12" s="1"/>
  <c r="C8" i="13"/>
  <c r="N13" i="4"/>
  <c r="P13" i="4" s="1"/>
  <c r="N18" i="4"/>
  <c r="P18" i="4" s="1"/>
  <c r="N14" i="4"/>
  <c r="P14" i="4" s="1"/>
  <c r="N19" i="4"/>
  <c r="P19" i="4" s="1"/>
  <c r="N10" i="4"/>
  <c r="P10" i="4" s="1"/>
  <c r="N15" i="4"/>
  <c r="P15" i="4" s="1"/>
  <c r="N20" i="4"/>
  <c r="P20" i="4" s="1"/>
  <c r="N12" i="4"/>
  <c r="P12" i="4" s="1"/>
  <c r="N16" i="4"/>
  <c r="P16" i="4" s="1"/>
  <c r="N9" i="4"/>
  <c r="P9" i="4" s="1"/>
  <c r="J55" i="12"/>
  <c r="G16" i="13" s="1"/>
  <c r="J42" i="11"/>
  <c r="G15" i="13" s="1"/>
  <c r="D15" i="13"/>
  <c r="J54" i="5"/>
  <c r="G9" i="13" s="1"/>
  <c r="J45" i="4"/>
  <c r="G8" i="13" s="1"/>
  <c r="P38" i="4"/>
  <c r="F8" i="13" s="1"/>
  <c r="P9" i="5"/>
  <c r="N30" i="12"/>
  <c r="P24" i="8"/>
  <c r="N35" i="11"/>
  <c r="P32" i="7"/>
  <c r="F11" i="13" s="1"/>
  <c r="N46" i="3"/>
  <c r="N38" i="4"/>
  <c r="P31" i="9"/>
  <c r="F13" i="13" s="1"/>
  <c r="N31" i="9"/>
  <c r="N32" i="7"/>
  <c r="P33" i="2"/>
  <c r="F5" i="13"/>
  <c r="P46" i="3"/>
  <c r="F6" i="13" s="1"/>
  <c r="P33" i="6" l="1"/>
  <c r="P15" i="7"/>
  <c r="P48" i="12"/>
  <c r="F16" i="13" s="1"/>
  <c r="N14" i="9"/>
  <c r="P30" i="8"/>
  <c r="F12" i="13" s="1"/>
  <c r="N14" i="8"/>
  <c r="N19" i="6"/>
  <c r="N47" i="5"/>
  <c r="D7" i="13"/>
  <c r="P31" i="1"/>
  <c r="D5" i="13" s="1"/>
  <c r="N27" i="5"/>
  <c r="P14" i="9"/>
  <c r="D13" i="13" s="1"/>
  <c r="P7" i="8"/>
  <c r="P14" i="8" s="1"/>
  <c r="D12" i="13" s="1"/>
  <c r="J12" i="13" s="1"/>
  <c r="N48" i="12"/>
  <c r="P34" i="2"/>
  <c r="F7" i="13" s="1"/>
  <c r="N15" i="7"/>
  <c r="P21" i="4"/>
  <c r="D8" i="13" s="1"/>
  <c r="P29" i="3"/>
  <c r="D6" i="13" s="1"/>
  <c r="P25" i="10"/>
  <c r="D14" i="13" s="1"/>
  <c r="P27" i="5"/>
  <c r="D9" i="13" s="1"/>
  <c r="N25" i="10"/>
  <c r="P19" i="6"/>
  <c r="D10" i="13" s="1"/>
  <c r="P47" i="5"/>
  <c r="F9" i="13" s="1"/>
  <c r="P43" i="10"/>
  <c r="F14" i="13" s="1"/>
  <c r="N43" i="10"/>
  <c r="N33" i="6"/>
  <c r="N29" i="3"/>
  <c r="N31" i="1"/>
  <c r="C17" i="13"/>
  <c r="N34" i="2"/>
  <c r="F15" i="13"/>
  <c r="J15" i="13" s="1"/>
  <c r="D16" i="13"/>
  <c r="J16" i="13" s="1"/>
  <c r="N30" i="8"/>
  <c r="D11" i="13"/>
  <c r="F10" i="13"/>
  <c r="N21" i="4"/>
  <c r="J9" i="13" l="1"/>
  <c r="J10" i="13"/>
  <c r="C18" i="13" s="1"/>
  <c r="D24" i="13"/>
</calcChain>
</file>

<file path=xl/sharedStrings.xml><?xml version="1.0" encoding="utf-8"?>
<sst xmlns="http://schemas.openxmlformats.org/spreadsheetml/2006/main" count="2052" uniqueCount="985">
  <si>
    <t>PLAN DE MEJORAMIENTO</t>
  </si>
  <si>
    <t>Código</t>
  </si>
  <si>
    <t>FGA-110 v.04</t>
  </si>
  <si>
    <t xml:space="preserve">Página </t>
  </si>
  <si>
    <t>1 de 1</t>
  </si>
  <si>
    <t xml:space="preserve">NOMBRE DEL PROGRAMA: </t>
  </si>
  <si>
    <t>ARQUITECTURA</t>
  </si>
  <si>
    <t>PERIODO DE EJECUCIÓN: FECHA DE INICIO  JUNIO 1 DE 2023 FECHA DE CIERRA MAYO 30 DE 2025</t>
  </si>
  <si>
    <t>AÑO 2023-2025</t>
  </si>
  <si>
    <t>ACTA  APROBACIÓN  DEL PLAN DE MEJORAMIENTO( COMITÉ DE AUTOEVALUACIÓN Y/0 COMITÉ CURRICULAR:</t>
  </si>
  <si>
    <t>ACTA 003 DE 23 DE MAYO DE 2023</t>
  </si>
  <si>
    <t>CÓDIGO SNIES:</t>
  </si>
  <si>
    <t>FACTOR 1: PROYECTO EDUCATIVO DEL PROGRAMA E IDENTIDAD INSTITUCIONAL</t>
  </si>
  <si>
    <t xml:space="preserve">PROYECTO 1. MODERNIZACIÓN DEL PROYECTO EDUCATIVO DEL PROGRAMA </t>
  </si>
  <si>
    <t>CAMPOS DILIGENCIADOS POR EL SISTEMA INTEGRADO DE GESTIÓN.</t>
  </si>
  <si>
    <t>Característica</t>
  </si>
  <si>
    <t>Descripción del hallazgo</t>
  </si>
  <si>
    <t>Objetivos del proyecto</t>
  </si>
  <si>
    <t>Metas</t>
  </si>
  <si>
    <t>Actividades / Acciones</t>
  </si>
  <si>
    <t xml:space="preserve">Indicadores de gestión </t>
  </si>
  <si>
    <t>Recursos humanos</t>
  </si>
  <si>
    <t>Recursos financieros</t>
  </si>
  <si>
    <t>Recursos físicos y tecnológicos</t>
  </si>
  <si>
    <t>Plazo</t>
  </si>
  <si>
    <t>Fecha de inicio</t>
  </si>
  <si>
    <t>Fecha de fin</t>
  </si>
  <si>
    <t>Control y seguimiento 
(SIG)</t>
  </si>
  <si>
    <t xml:space="preserve">Ponderación de actividad/acción </t>
  </si>
  <si>
    <t>% de cumplimiento por acción/actividad  (SIG)</t>
  </si>
  <si>
    <t>% de cumplimiento</t>
  </si>
  <si>
    <t>Responsables</t>
  </si>
  <si>
    <t xml:space="preserve">RELEVANCIA ACADÉMICA Y PERTINENCIA SOCIAL DEL PROGRAMA ACADÉMICO </t>
  </si>
  <si>
    <t>Se requiere un análisis sobre las tendencias, necesidades y líneas de desarrollo de disciplina o profesión, a nivel local, regional, nacional o internacional.</t>
  </si>
  <si>
    <t xml:space="preserve"> Identificar y analizar las tendencias emergentes en la disciplina o profesión a nivel local, regional, nacional e internacional.</t>
  </si>
  <si>
    <t>Identificar las necesidades y demandas del mercado laboral y la sociedad en términos de arquitectura, considerando a partir de las diferentes dinámicas territoriales</t>
  </si>
  <si>
    <t>Realizar encuestas y entrevistas a empresas y empleadores del sector arquitectónico en diferentes regiones o ciudades para identificar las necesidades específicas de cada territorio.</t>
  </si>
  <si>
    <t>Número de encuestas y entrevistas realizadas.</t>
  </si>
  <si>
    <t>Docentes coordinadores comité de trabajo social</t>
  </si>
  <si>
    <t>Oficina del programa de Arquitectura y dos equipos de computo</t>
  </si>
  <si>
    <t>2 años</t>
  </si>
  <si>
    <r>
      <rPr>
        <u/>
        <sz val="11"/>
        <color rgb="FF0563C1"/>
        <rFont val="Calibri"/>
        <scheme val="minor"/>
      </rPr>
      <t xml:space="preserve">
</t>
    </r>
    <r>
      <rPr>
        <b/>
        <u/>
        <sz val="11"/>
        <color rgb="FF000000"/>
        <rFont val="Calibri"/>
        <scheme val="minor"/>
      </rPr>
      <t xml:space="preserve">Primer seguimiento: </t>
    </r>
    <r>
      <rPr>
        <u/>
        <sz val="11"/>
        <color rgb="FF000000"/>
        <rFont val="Calibri"/>
        <scheme val="minor"/>
      </rPr>
      <t xml:space="preserve">Se evidencia  un  avance  preliminar   como Prototipo  de formato  APOYO A LA INSERCIÓN LABORAL E INCLUSIÓN DEL PERFIL DEL ARQUITECTO , correspondiente  a que el estudiante  sea evaluado pro el empleador,
Así mismo  por parte del programa consolidara los resultados  para la creación de la encuesta y  su aplicación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5F1%5FP%5F1%2F1&amp;viewid=7b906dff%2D9fff%2D47b7%2Db387%2D041fbb839eeb
22/05/2025
https://unipamplonaedu.sharepoint.com/sites/PLANDEMEJORAMIENTOARQUITECTURA2023-2025/Documentos%20compartidos/Forms/AllItems.aspx?id=%2Fsites%2FPLANDEMEJORAMIENTOARQUITECTURA2023%2D2025%2FDocumentos%20compartidos%2FPLAN%20DE%20MEJORAMIENTO%202023%2D2025%2FFACTOR%2001%2FF1%5FP1%2FMETA%201%2E1%2FACTIVIDAD%201%2E1%2E1&amp;viewid=7b906dff%2D9fff%2D47b7%2Db387%2D041fbb839eeb</t>
    </r>
  </si>
  <si>
    <t xml:space="preserve">Director Departamento-  Director Programa-Coordinador Sede Villa Rosario- Comité Curricular, Docente del programa de Arquitectura </t>
  </si>
  <si>
    <t>Investigar las políticas de desarrollo urbano y planificación territorial en cada región para entender las demandas y requerimientos específicos del entorno.</t>
  </si>
  <si>
    <t>Identificación de las principales demandas y requerimientos regionales y municipales</t>
  </si>
  <si>
    <t xml:space="preserve">Dos docentes programa de Arquitectura </t>
  </si>
  <si>
    <r>
      <rPr>
        <b/>
        <u/>
        <sz val="11"/>
        <color rgb="FF000000"/>
        <rFont val="Calibri"/>
        <scheme val="minor"/>
      </rPr>
      <t xml:space="preserve">
Primer seguimiento: Se evidencia  soportes como documentos  que contiene los resultados  de la caracterización de  los estudiantes el programa   que  contiene información asociable con el Factor N°1 Proyecto 
Educativo del Programa e Identidad Institucional.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5F1%5FP%5F1%2F2&amp;viewid=7b906dff%2D9fff%2D47b7%2Db387%2D041fbb839eeb
22/05/2025
https://unipamplonaedu.sharepoint.com/sites/PLANDEMEJORAMIENTOARQUITECTURA2023-2025/Documentos%20compartidos/Forms/AllItems.aspx?id=%2Fsites%2FPLANDEMEJORAMIENTOARQUITECTURA2023%2D2025%2FDocumentos%20compartidos%2FPLAN%20DE%20MEJORAMIENTO%202023%2D2025%2FFACTOR%2001%2FF1%5FP1%2FMETA%201%2E1%2FACTIVIDAD%201%2E1%2E2&amp;viewid=7b906dff%2D9fff%2D47b7%2Db387%2D041fbb839eeb</t>
    </r>
  </si>
  <si>
    <t>Evaluar proyectos educativos de otros programas académicos y analizar cómo se han adaptado a las dinámicas locales y las necesidades sociales específicas.</t>
  </si>
  <si>
    <t>Porcentaje de proyectos que cumplen con las necesidades sociales identificadas</t>
  </si>
  <si>
    <r>
      <rPr>
        <u/>
        <sz val="11"/>
        <color rgb="FF0563C1"/>
        <rFont val="Calibri"/>
        <scheme val="minor"/>
      </rPr>
      <t xml:space="preserve">
</t>
    </r>
    <r>
      <rPr>
        <b/>
        <u/>
        <sz val="11"/>
        <color rgb="FF000000"/>
        <rFont val="Calibri"/>
        <scheme val="minor"/>
      </rPr>
      <t xml:space="preserve">Primer seguimiento: Se evidencia la identificación de los proyectos educativos del programa.
Nota : falta  la  evaluación de los resultados de los proyectos educativos  del programa.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5F1%5FP%5F1%2F2&amp;viewid=7b906dff%2D9fff%2D47b7%2Db387%2D041fbb839eeb
22/05/2025
https://unipamplonaedu.sharepoint.com/sites/PLANDEMEJORAMIENTOARQUITECTURA2023-2025/Documentos%20compartidos/Forms/AllItems.aspx?id=%2Fsites%2FPLANDEMEJORAMIENTOARQUITECTURA2023%2D2025%2FDocumentos%20compartidos%2FPLAN%20DE%20MEJORAMIENTO%202023%2D2025%2FFACTOR%2001%2FF1%5FP1%2FMETA%201%2E1%2FACTIVDAD%201%2E1%2E3&amp;viewid=7b906dff%2D9fff%2D47b7%2Db387%2D041fbb839eeb</t>
    </r>
  </si>
  <si>
    <t>Establecer colaboraciones con asociaciones profesionales y organizaciones relacionadas con la arquitectura a nivel local, regional y nacional para obtener información actualizada sobre las necesidades del mercado laboral y las tendencias en cada área geográfica.</t>
  </si>
  <si>
    <t>Número de colaboraciones establecidas.</t>
  </si>
  <si>
    <t>Docentes de planta del programa de Arquitectura</t>
  </si>
  <si>
    <t>22/05/2025
https://unipamplonaedu.sharepoint.com/sites/PLANDEMEJORAMIENTOARQUITECTURA2023-2025/Documentos%20compartidos/Forms/AllItems.aspx?id=%2Fsites%2FPLANDEMEJORAMIENTOARQUITECTURA2023%2D2025%2FDocumentos%20compartidos%2FPLAN%20DE%20MEJORAMIENTO%202023%2D2025%2FFACTOR%2001%2FF1%5FP1%2FMETA%201%2E1%2FACTIVIDAD%201%2E1%2E4&amp;viewid=7b906dff%2D9fff%2D47b7%2Db387%2D041fbb839eeb</t>
  </si>
  <si>
    <t xml:space="preserve">Establecer las líneas de desarrollo estratégico del programa de Arquitectura para los próximos dos años, basándose en las tendencias y necesidades identificadas en la arquitectura a nivel local, regional, nacional e internacional </t>
  </si>
  <si>
    <t>Recopilar y analizar los datos recopilados durante el estudio de mercado y las investigaciones realizadas sobre las tendencias y necesidades en la arquitectura a nivel local, regional, nacional e internacional.</t>
  </si>
  <si>
    <t>Análisis de tendencias identificadas y su relevancia para el programa de Arquitectura</t>
  </si>
  <si>
    <r>
      <rPr>
        <b/>
        <u/>
        <sz val="11"/>
        <color rgb="FF000000"/>
        <rFont val="Calibri"/>
        <scheme val="minor"/>
      </rPr>
      <t xml:space="preserve">Primer seguimiento: Se evidencia  documentos de caracterización de las  tendencias y su  identificación  de los resultados de aprendizajes del programa
Nota: Falta el análisis de tendencias identificadas y su relevancia para el programa de Arquitectura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5F1%5FP%5F1%2F2&amp;viewid=7b906dff%2D9fff%2D47b7%2Db387%2D041fbb839eeb
22/05/2025
https://unipamplonaedu.sharepoint.com/sites/PLANDEMEJORAMIENTOARQUITECTURA2023-2025/Documentos%20compartidos/Forms/AllItems.aspx?id=%2Fsites%2FPLANDEMEJORAMIENTOARQUITECTURA2023%2D2025%2FDocumentos%20compartidos%2FPLAN%20DE%20MEJORAMIENTO%202023%2D2025%2FFACTOR%2001%2FF1%5FP1%2FMETA%201%2E2%2FACTIVIDAD%202%2E1&amp;viewid=7b906dff%2D9fff%2D47b7%2Db387%2D041fbb839eeb</t>
    </r>
  </si>
  <si>
    <t>Organizar reuniones con el equipo académico del programa de Arquitectura para revisar los hallazgos y discutir posibles estrategias y enfoques para la actualización periódica del PEP</t>
  </si>
  <si>
    <t>Implementación de cambios y actualizaciones en el PEP basados en las discusiones y acuerdos alcanzados.</t>
  </si>
  <si>
    <t>Miembros del comité curricular del programa</t>
  </si>
  <si>
    <r>
      <rPr>
        <b/>
        <u/>
        <sz val="11"/>
        <color rgb="FF000000"/>
        <rFont val="Calibri"/>
        <scheme val="minor"/>
      </rPr>
      <t xml:space="preserve">Primer seguimiento : se evidencia Implementación de cambios y actualizaciones en el PEP basados en las discusiones y acuerdos alcanzados.
NOTA: Falta  la socialización y su evaluación ante toda la comunidad académica del programa.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5F1%5FP%5F1%2F4&amp;viewid=7b906dff%2D9fff%2D47b7%2Db387%2D041fbb839eeb
22/05/2025
https://unipamplonaedu.sharepoint.com/sites/PLANDEMEJORAMIENTOARQUITECTURA2023-2025/Documentos%20compartidos/Forms/AllItems.aspx?id=%2Fsites%2FPLANDEMEJORAMIENTOARQUITECTURA2023%2D2025%2FDocumentos%20compartidos%2FPLAN%20DE%20MEJORAMIENTO%202023%2D2025%2FFACTOR%2001%2FF1%5FP1%2FMETA%201%2E2%2FACTIVIDAD%201%2E2%2E2&amp;viewid=7b906dff%2D9fff%2D47b7%2Db387%2D041fbb839eeb</t>
    </r>
  </si>
  <si>
    <t>Se requiere un estudios orientados a identificar las necesidades y requerimientos del entorno local, regional o nacional, en términos productivos y de competitividad, tecnológicos y de talento humano.</t>
  </si>
  <si>
    <t>Investigar las necesidades y requerimientos del entorno productivo y de competitividad en términos de recursos humanos, tecnología y capacidades en la formación en Arquitectura</t>
  </si>
  <si>
    <t>Diseñar un plan de actualización del PEP para el programa de Arquitectura que responda a las necesidades y requerimientos del entorno productivo y de competitividad en términos de recursos humanos, tecnología y capacidades</t>
  </si>
  <si>
    <t xml:space="preserve">Identificar las habilidades y conocimientos específicos que son demandados por los diferentes sectores laborales de los  Arquitectos </t>
  </si>
  <si>
    <t>Número de colaboraciones establecidas con empresas, entidades públicas y organizaciones del sector para obtener información actualizada sobre las demandas del mercado laboral.</t>
  </si>
  <si>
    <t>Miembros comité de trabajo de grado</t>
  </si>
  <si>
    <t>Oficina del programa de Arquitectura y un equipo de computo</t>
  </si>
  <si>
    <t>22/05/2025
https://unipamplonaedu.sharepoint.com/sites/PLANDEMEJORAMIENTOARQUITECTURA2023-2025/Documentos%20compartidos/Forms/AllItems.aspx?id=%2Fsites%2FPLANDEMEJORAMIENTOARQUITECTURA2023%2D2025%2FDocumentos%20compartidos%2FPLAN%20DE%20MEJORAMIENTO%202023%2D2025%2FFACTOR%2001%2FF1%5FP1%2FMETA%201%2E3%2FACTIVIDAD%203%2E1&amp;viewid=7b906dff%2D9fff%2D47b7%2Db387%2D041fbb839eeb</t>
  </si>
  <si>
    <t xml:space="preserve">Director Departamento-  Director Programa-Coordinador Sede Villa Rosario- Comité Curricular, Docente del programa de Arquitectura, Comité de Trabajo de grado </t>
  </si>
  <si>
    <t>Analizar las brechas existentes entre las competencias y resultados de aprendizaje desarrolladas por el programa de Arquitectura y las necesidades del mercado laboral.</t>
  </si>
  <si>
    <t>Número de competencias y resultados de aprendizaje del programa de Arquitectura identificados y evaluados.</t>
  </si>
  <si>
    <r>
      <rPr>
        <b/>
        <u/>
        <sz val="11"/>
        <color rgb="FF000000"/>
        <rFont val="Calibri"/>
        <scheme val="minor"/>
      </rPr>
      <t xml:space="preserve">Primer seguimiento : Se evidencia un documento  de Número de competencias del programa de Arquitectura identificadas y evaluadas., sin embargo debe ser actualizado.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5F1%5FP%5F1%2F2&amp;viewid=7b906dff%2D9fff%2D47b7%2Db387%2D041fbb839eeb
22/05/2025
https://unipamplonaedu.sharepoint.com/sites/PLANDEMEJORAMIENTOARQUITECTURA2023-2025/Documentos%20compartidos/Forms/AllItems.aspx?id=%2Fsites%2FPLANDEMEJORAMIENTOARQUITECTURA2023%2D2025%2FDocumentos%20compartidos%2FPLAN%20DE%20MEJORAMIENTO%202023%2D2025%2FFACTOR%2001%2FF1%5FP1%2FMETA%201%2E3%2FACTIVIDAD%201%2E3%2E2&amp;viewid=7b906dff%2D9fff%2D47b7%2Db387%2D041fbb839eeb</t>
    </r>
  </si>
  <si>
    <t xml:space="preserve">Diseñar un plan de modernización curricular que incluya la integración de nuevas habilidades, conocimientos y tecnologías relevantes para el entorno productivo y de competitividad. </t>
  </si>
  <si>
    <t xml:space="preserve">Actualización del plan de estudios  del programa y definición de rutas de aprendizaje y formativas </t>
  </si>
  <si>
    <t>comité curricular del programa de Arquitectura</t>
  </si>
  <si>
    <t>Oficina del programa de Arquitectura y tres equipos de computo</t>
  </si>
  <si>
    <t>1 año</t>
  </si>
  <si>
    <r>
      <rPr>
        <b/>
        <u/>
        <sz val="11"/>
        <color rgb="FF000000"/>
        <rFont val="Calibri"/>
        <scheme val="minor"/>
      </rPr>
      <t xml:space="preserve">
Primer seguimiento: Se evidencia la actualización del Plan de estudio del programa, Sin  embargo se debe actualizar los contenidos programáticos del programa de acuerdo a los resultados de aprendizajes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amp;viewid=7b906dff%2D9fff%2D47b7%2Db387%2D041fbb839eeb
22/05/2025
https://unipamplonaedu.sharepoint.com/sites/PLANDEMEJORAMIENTOARQUITECTURA2023-2025/Documentos%20compartidos/Forms/AllItems.aspx?id=%2Fsites%2FPLANDEMEJORAMIENTOARQUITECTURA2023%2D2025%2FDocumentos%20compartidos%2FPLAN%20DE%20MEJORAMIENTO%202023%2D2025%2FFACTOR%2001%2FF1%5FP1%2FMETA%201%2E3%2FACTIVIDAD%201%2E3%2E3%2FMODERNIZACION%202024%2D2%2FPRESENTACION%20F&amp;viewid=7b906dff%2D9fff%2D47b7%2Db387%2D041fbb839eeb</t>
    </r>
  </si>
  <si>
    <t>Número de asignaturas o cursos actualizados o incorporados en el plan de estudios como resultado del plan de modernización curricular</t>
  </si>
  <si>
    <t xml:space="preserve">1 año </t>
  </si>
  <si>
    <t xml:space="preserve">Fortalecer la colaboración con el sector productivo, social, institucional y las empresas del sector arquitectónico para asegurar una formación más alineada con las necesidades y requerimientos del entorno </t>
  </si>
  <si>
    <t>Organizar visitas a empresas y estudios de arquitectura, así como pasantías y prácticas profesionales para que los estudiantes adquieran experiencia práctica en entornos reales de trabajo.</t>
  </si>
  <si>
    <t>Porcentaje de estudiantes que participan en pasantías y prácticas profesionales.</t>
  </si>
  <si>
    <t>22/05/2025
https://unipamplonaedu.sharepoint.com/sites/PLANDEMEJORAMIENTOARQUITECTURA2023-2025/Documentos%20compartidos/Forms/AllItems.aspx?id=%2Fsites%2FPLANDEMEJORAMIENTOARQUITECTURA2023%2D2025%2FDocumentos%20compartidos%2FPLAN%20DE%20MEJORAMIENTO%202023%2D2025%2FFACTOR%2001%2FF1%5FP1%2FMETA%201%2E4%2FACTIVIDAD%201%2E4%2E1&amp;viewid=7b906dff%2D9fff%2D47b7%2Db387%2D041fbb839eeb</t>
  </si>
  <si>
    <t>Realizar eventos, conferencias y mesas redondas en colaboración con diferentes actores vinculados a la Arquitectura para discutir las necesidades y tendencias del mercado laboral y la competitividad en la arquitectura.</t>
  </si>
  <si>
    <t xml:space="preserve">Asistencia y participación de estudiantes, docentes, egresados, empleadores, y profesionales del sector </t>
  </si>
  <si>
    <r>
      <rPr>
        <b/>
        <u/>
        <sz val="11"/>
        <color rgb="FF000000"/>
        <rFont val="Calibri"/>
        <scheme val="minor"/>
      </rPr>
      <t xml:space="preserve">Primer seguimiento: Se  evidencia  que se realizó un taller regional   en el mes de junio del 2023 donde se trabajo con la participación de empleadores, estudiates, egresados, docentes  y la comunidad general para el discutir las necesidades y tendencias del mercado laboral y la competitividad en la arquitectura.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5F1%5FP%5F1%2F4&amp;viewid=7b906dff%2D9fff%2D47b7%2Db387%2D041fbb839eeb
22/05/2025
https://unipamplonaedu.sharepoint.com/sites/PLANDEMEJORAMIENTOARQUITECTURA2023-2025/Documentos%20compartidos/Forms/AllItems.aspx?id=%2Fsites%2FPLANDEMEJORAMIENTOARQUITECTURA2023%2D2025%2FDocumentos%20compartidos%2FPLAN%20DE%20MEJORAMIENTO%202023%2D2025%2FFACTOR%2001%2FF1%5FP1%2FMETA%201%2E4%2FACTIVIDAD%201%2E4%2E2&amp;viewid=7b906dff%2D9fff%2D47b7%2Db387%2D041fbb839eeb</t>
    </r>
  </si>
  <si>
    <t>Se requiere Estudios de demostración del impacto, relevancia académica y pertinencia social del programa, desde la perspectiva de la comunidad académica y de sus grupos de interés.</t>
  </si>
  <si>
    <t>Medir la relevancia del programa en relación con las necesidades y demandas del mercado laboral y la sociedad en general.</t>
  </si>
  <si>
    <t>Asegurar la relevancia del programa de Arquitectura en relación con las necesidades y demandas del mercado laboral y la sociedad en general, evaluando y actualizando periódicamente su currículo y enfoque educativo.</t>
  </si>
  <si>
    <t>Realizar evaluaciones periódicas de la relevancia del PEP del programa de Arquitectura en relación con las necesidades y demandas del mercado laboral, el emprendimiento, las necesidades estatales  y la sociedad en general.</t>
  </si>
  <si>
    <t>Porcentaje de empleadores que consideran que los graduados del programa están preparados para satisfacer las necesidades del mercado laboral.</t>
  </si>
  <si>
    <t>22/05/2025
https://unipamplonaedu.sharepoint.com/sites/PLANDEMEJORAMIENTOARQUITECTURA2023-2025/Documentos%20compartidos/Forms/AllItems.aspx?id=%2Fsites%2FPLANDEMEJORAMIENTOARQUITECTURA2023%2D2025%2FDocumentos%20compartidos%2FPLAN%20DE%20MEJORAMIENTO%202023%2D2025%2FFACTOR%2001%2FF1%5FP1%2FMETA%201%2E5%2FACTIVIDAD%201%2E5%2E1&amp;viewid=7b906dff%2D9fff%2D47b7%2Db387%2D041fbb839eeb</t>
  </si>
  <si>
    <t>Director Departamento-  Director Programa-Coordinador Sede Villa Rosario- Comité Curricular, Docente del programa de Arquitectura, Comité de Trabajo de grado, Comité de seguimiento al egresado</t>
  </si>
  <si>
    <t>Evaluar la empleabilidad de los graduados del programa, incluyendo la tasa de colocación laboral y la satisfacción en el empleo.</t>
  </si>
  <si>
    <t>Porcentaje de graduados empleados en trabajos relacionados con la arquitectura o en campos afines.</t>
  </si>
  <si>
    <t>22/05/2025
https://unipamplonaedu.sharepoint.com/sites/PLANDEMEJORAMIENTOARQUITECTURA2023-2025/Documentos%20compartidos/Forms/AllItems.aspx?id=%2Fsites%2FPLANDEMEJORAMIENTOARQUITECTURA2023%2D2025%2FDocumentos%20compartidos%2FPLAN%20DE%20MEJORAMIENTO%202023%2D2025%2FFACTOR%2001%2FF1%5FP1%2FMETA%201%2E5%2FACTIVIDAD%201%2E5%2E2&amp;viewid=7b906dff%2D9fff%2D47b7%2Db387%2D041fbb839eeb</t>
  </si>
  <si>
    <t xml:space="preserve">Porcentaje de egresados que cuentan con emprendimientos y empresas afines a la arquitectura </t>
  </si>
  <si>
    <t>Revisar y actualizar periódicamente el PEP y los enfoques educativos del programa en función de los hallazgos y las necesidades identificada en los estudios de relevancia del mercado laboral, el emprendimiento, las necesidades estatales  y la sociedad en general.</t>
  </si>
  <si>
    <t xml:space="preserve">Evaluación de la efectividad de los cambios implementados en el programa en la actualización del PEP y el plan de estudios con base a los estudios de relevancia </t>
  </si>
  <si>
    <r>
      <rPr>
        <b/>
        <u/>
        <sz val="11"/>
        <color rgb="FF000000"/>
        <rFont val="Calibri"/>
        <scheme val="minor"/>
      </rPr>
      <t xml:space="preserve">Primer seguimiento: Se evidencia documento del plan de estudio  y PEP actualizado  del programa , sin embargo falta la Evaluación de la efectividad de los cambios implementados del mismo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5F1%5FP%5F1%2F5&amp;viewid=7b906dff%2D9fff%2D47b7%2Db387%2D041fbb839eeb
22/05/2025
https://unipamplonaedu.sharepoint.com/sites/PLANDEMEJORAMIENTOARQUITECTURA2023-2025/Documentos%20compartidos/Forms/AllItems.aspx?id=%2Fsites%2FPLANDEMEJORAMIENTOARQUITECTURA2023%2D2025%2FDocumentos%20compartidos%2FPLAN%20DE%20MEJORAMIENTO%202023%2D2025%2FFACTOR%2001%2FF1%5FP1%2FMETA%201%2E5%2FACTIVIDAD%201%2E5%2E3&amp;viewid=7b906dff%2D9fff%2D47b7%2Db387%2D041fbb839eeb</t>
    </r>
  </si>
  <si>
    <t>TOTAL</t>
  </si>
  <si>
    <t>Costo estimado para la ejecución del proyecto:</t>
  </si>
  <si>
    <t>PROYECTO 2</t>
  </si>
  <si>
    <t>Costo estimado para la ejecución del factor:</t>
  </si>
  <si>
    <t>en ejecución</t>
  </si>
  <si>
    <t>9 ,10,3,4,8,7,4,4,6,8,3</t>
  </si>
  <si>
    <t>no ejecutadas</t>
  </si>
  <si>
    <t>5,8,8,6,19,6,4,8,1,20,10,26</t>
  </si>
  <si>
    <t>ejecutadas</t>
  </si>
  <si>
    <t>total</t>
  </si>
  <si>
    <t>FACTOR 2: ESTUDIANTES</t>
  </si>
  <si>
    <t>PROYECTO 1. FORTALECIMIENTO DE LA RELEVANCIA ACADÉMICA Y SOCIAL DEL PROGRAMA</t>
  </si>
  <si>
    <t>Análisis sobre las tendencias, necesidades y líneas de desarrollo de disciplina o profesión, a nivel local, regional, nacional o internacional.</t>
  </si>
  <si>
    <t>Analizar las tendencias, necesidades y líneas de desarrollo de la disciplina de la arquitectura a nivel local, regional, nacional e internacional, centrándose en las oportunidades y desafíos para los estudiantes de arquitectura.</t>
  </si>
  <si>
    <t>Identificar las tendencias emergentes en la arquitectura a nivel local, regional, nacional e internacional, que ofrecen oportunidades para los estudiantes de arquitectura.</t>
  </si>
  <si>
    <t>Identificar y analizar estudios sobre la enseñanza de la arquitectura  que presentan nuevas tendencias y enfoques en los procesos de aprendizaje, así como proyectos destacados que reflejen estas tendencias emergentes.</t>
  </si>
  <si>
    <t>Documento de tendencias emergentes</t>
  </si>
  <si>
    <t>dos docentes y un estudiante de trabajo social</t>
  </si>
  <si>
    <t>Dos equipos de computo y espacio de oficina</t>
  </si>
  <si>
    <r>
      <rPr>
        <u/>
        <sz val="11"/>
        <color rgb="FF0563C1"/>
        <rFont val="Calibri"/>
        <scheme val="minor"/>
      </rPr>
      <t xml:space="preserve">
</t>
    </r>
    <r>
      <rPr>
        <b/>
        <u/>
        <sz val="11"/>
        <color rgb="FF000000"/>
        <rFont val="Calibri"/>
        <scheme val="minor"/>
      </rPr>
      <t xml:space="preserve">Primer seguimiento: Se evidencia identificación de los artículos y estudios, sin embargo falta el análisis de los proyectos destacados que reflejen estas tendencias emergentes.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2002%2FF2%5FP1%2F8&amp;viewid=7b906dff%2D9fff%2D47b7%2Db387%2D041fbb839eeb
</t>
    </r>
    <r>
      <rPr>
        <u/>
        <sz val="11"/>
        <color rgb="FF000000"/>
        <rFont val="Calibri"/>
        <scheme val="minor"/>
      </rPr>
      <t>04/06/2025
El programa presenta como evidencias dos documentos de encuentros nacionales de arquitectura realizados, en estos se exponen las nuevas tendencias y enfoques en la arquitectura, destacando el uso de nuevas tecnologias y/o herramientas acorde a los avances tecnológicos.
Además, se presentan por universidades los principales proyectos de investigación ejecutados previos al evento.
Se recalcan las recomendaciones dadas durante el ultimo seguimiento, ya que, no se evidencia un análisis entre estas nuevas tendencias y la enseñanza de la arquitectura.
https://unipamplonaedu.sharepoint.com/sites/PLANDEMEJORAMIENTOARQUITECTURA2023-2025/Documentos%20compartidos/Forms/AllItems.aspx?id=%2Fsites%2FPLANDEMEJORAMIENTOARQUITECTURA2023%2D2025%2FDocumentos%20compartidos%2FPLAN%20DE%20MEJORAMIENTO%202023%2D2025%2FFACTOR%2002%2FF2%5FP1%2FMETA%202%2E1%2FACTIVIDAD%202%2E1%2E1&amp;viewid=7b906dff%2D9fff%2D47b7%2Db387%2D041fbb839eeb</t>
    </r>
  </si>
  <si>
    <t xml:space="preserve">Director Departamento-  Director Programa-Coordinador Sede Villa Rosario- Comité Curricular, Comité de trabajo social Docente del programa de Arquitectura </t>
  </si>
  <si>
    <t xml:space="preserve">Participar en presentaciones, mesas redondas y sesiones educativas para obtener información de primera mano sobre las tendencias emergentes en la educación y formación en arquitectura. </t>
  </si>
  <si>
    <t>Participación y desarrollo de eventos sobre arquitectura y pedagogía</t>
  </si>
  <si>
    <t>Docentes del programa de Arquitectura</t>
  </si>
  <si>
    <t>Recursos de transporte</t>
  </si>
  <si>
    <r>
      <rPr>
        <u/>
        <sz val="11"/>
        <color rgb="FF0563C1"/>
        <rFont val="Calibri"/>
        <scheme val="minor"/>
      </rPr>
      <t xml:space="preserve">
</t>
    </r>
    <r>
      <rPr>
        <b/>
        <u/>
        <sz val="11"/>
        <color rgb="FF000000"/>
        <rFont val="Calibri"/>
        <scheme val="minor"/>
      </rPr>
      <t xml:space="preserve">Primer seguimiento: Se evidencia  participación del programa en mesas nacionales  de arquitectura en la fecha del 27 y 28 de octubre por el docentes Alirio Rangel en la ciudad de Bogotá.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2002%2FF2%5FP1%2F1&amp;viewid=7b906dff%2D9fff%2D47b7%2Db387%2D041fbb839eeb
</t>
    </r>
    <r>
      <rPr>
        <u/>
        <sz val="11"/>
        <color rgb="FF000000"/>
        <rFont val="Calibri"/>
        <scheme val="minor"/>
      </rPr>
      <t xml:space="preserve">24/05/2025
El programa presenta como evidencias certificados de asistencias a congresos nacionales e internacionales, capture de encuentros virtuales espejo con otras universidades y por ultimo, un documento sobre el encuentro nacional de arquitectura realizado en el 2022.
</t>
    </r>
    <r>
      <rPr>
        <u/>
        <sz val="11"/>
        <color rgb="FF0563C1"/>
        <rFont val="Calibri"/>
        <scheme val="minor"/>
      </rPr>
      <t>https://unipamplonaedu.sharepoint.com/sites/PLANDEMEJORAMIENTOARQUITECTURA2023-2025/Documentos%20compartidos/Forms/AllItems.aspx?id=%2Fsites%2FPLANDEMEJORAMIENTOARQUITECTURA2023%2D2025%2FDocumentos%20compartidos%2FPLAN%20DE%20MEJORAMIENTO%202023%2D2025%2FFACTOR%2002%2FF2%5FP1%2FMETA%202%2E1%2FACTIVIDAD%202%2E1%2E2&amp;viewid=7b906dff%2D9fff%2D47b7%2Db387%2D041fbb839eeb</t>
    </r>
  </si>
  <si>
    <t xml:space="preserve">Realizar visitas a proyectos arquitectónicos, programas académicos y espacios académicos destacados en  la región, así como en otras regiones o países. </t>
  </si>
  <si>
    <t xml:space="preserve">Número de movilidades estudiantiles </t>
  </si>
  <si>
    <t xml:space="preserve">Estudiantes del programa de Arquitectura </t>
  </si>
  <si>
    <r>
      <rPr>
        <b/>
        <u/>
        <sz val="11"/>
        <color rgb="FF000000"/>
        <rFont val="Calibri"/>
        <scheme val="minor"/>
      </rPr>
      <t xml:space="preserve">
Primer seguimiento: Se evidencia soportes fotográficos de la participación en visita al centro de la construcción de la ciudad de armenia  en el año 2022.
NOTA: Presentar informe de participación de visitas por año.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1%5FP1%2F5&amp;viewid=7b906dff%2D9fff%2D47b7%2Db387%2D041fbb839eeb
</t>
    </r>
    <r>
      <rPr>
        <u/>
        <sz val="11"/>
        <color rgb="FF000000"/>
        <rFont val="Calibri"/>
        <scheme val="minor"/>
      </rPr>
      <t>24/06/2025
El programa presenta como evidencia material fotográfico donde se muestra la participación de estudiantes y docentes en diferentes entornos.
Se recomienda al programa elaborar un documento de informe donde se detalle a que proyecto o espacio hace referencia cada fotografico, con el fin de organinzar y retroalimentar cada encuentro</t>
    </r>
  </si>
  <si>
    <t xml:space="preserve">Elaborar un informe sobre el impacto de las movilidades de los estudiantes del programa en sus proceso de formación académico y profesional </t>
  </si>
  <si>
    <t>Número de informes</t>
  </si>
  <si>
    <t xml:space="preserve">3 docentes del programa de arquitectura </t>
  </si>
  <si>
    <t>24/06/2025
El progrma presenta como evidencia un documento en Sheets, el cual hace referencia a un formato de asistencia, sin embargo, no se especifica a que encuentros.</t>
  </si>
  <si>
    <t>Analizar los desafíos y las necesidades cambiantes que enfrentan los estudiantes de arquitectura en el campo profesional.</t>
  </si>
  <si>
    <t>Realizar encuestas y entrevistas a estudiantes de arquitectura en diferentes etapas de su formación. Preguntar sobre los desafíos que han experimentado durante sus estudios, así como las necesidades y expectativas que tienen en relación con su futura carrera profesional.</t>
  </si>
  <si>
    <t>Número de encuestas y entrevistas a estudiantes</t>
  </si>
  <si>
    <t>Docentes del programa de Arquitectura con apoyo de trabajo social</t>
  </si>
  <si>
    <t>24/06/2025
El programa presenta como evidencias las encuetas aplicadas a los estudiantes, con el fin de identificar los principales desafios que presentan durante cada semestre.
Se recomienda consolidar las respuestas en un informe que permita visualizar los resultados de forma sencilla.
https://unipamplonaedu.sharepoint.com/sites/PLANDEMEJORAMIENTOARQUITECTURA2023-2025/Documentos%20compartidos/Forms/AllItems.aspx?id=%2Fsites%2FPLANDEMEJORAMIENTOARQUITECTURA2023%2D2025%2FDocumentos%20compartidos%2FPLAN%20DE%20MEJORAMIENTO%202023%2D2025%2FFACTOR%2002%2FF2%5FP1%2FMETA%202%2E2%2FACTIVIDAD%202%2E2%2E1&amp;viewid=7b906dff%2D9fff%2D47b7%2Db387%2D041fbb839eeb</t>
  </si>
  <si>
    <t>Realizar una investigación del mercado laboral para arquitectos, incluyendo la revisión de ofertas de trabajo, demanda de habilidades específicas y salarios promedio. Analizar cómo se han modificado las necesidades y expectativas de los empleadores y empresarios en el campo de la arquitectura en los últimos años.</t>
  </si>
  <si>
    <t>Documento de Análisis del mercado laboral</t>
  </si>
  <si>
    <t>Comité de trabajo de grado</t>
  </si>
  <si>
    <t>24/06/2025
El programa presenta como evidencia documento en word "Análisis a partir de observatorio laboral para la educación (OLE)", en este se muestra un amplio y robusto estudio sobre el mercado laboral para los profesionales de arquitectura, además de otros aspectos como los indices de graduación, formación pos pregado, habilidades mas requeridas en el mercado y nuevas tendencias.
Se recomienda complementar el informe con datos a cerca de la ubicación salarial y ofertas de trabajo.
https://unipamplonaedu.sharepoint.com/sites/PLANDEMEJORAMIENTOARQUITECTURA2023-2025/Documentos%20compartidos/Forms/AllItems.aspx?id=%2Fsites%2FPLANDEMEJORAMIENTOARQUITECTURA2023%2D2025%2FDocumentos%20compartidos%2FPLAN%20DE%20MEJORAMIENTO%202023%2D2025%2FFACTOR%2002%2FF2%5FP1%2FMETA%202%2E2%2FACTIVIDAD%202%2E2%2E2&amp;viewid=7b906dff%2D9fff%2D47b7%2Db387%2D041fbb839eeb</t>
  </si>
  <si>
    <t xml:space="preserve">Facilitar debates y actividades colaborativas para identificar y analizar los desafíos específicos que enfrentan los estudiantes, así como las necesidades cambiantes en términos de habilidades, tecnología, sustentabilidad, comunicación, entre otros aspectos del ejercicio profesional. </t>
  </si>
  <si>
    <t>Participación y desarrollo de debates y actividades colaborativas</t>
  </si>
  <si>
    <t>Espacios institucionales para conferencias</t>
  </si>
  <si>
    <r>
      <rPr>
        <b/>
        <u/>
        <sz val="11"/>
        <color rgb="FF000000"/>
        <rFont val="Calibri"/>
        <scheme val="minor"/>
      </rPr>
      <t xml:space="preserve">Primer  seguimiento: Se evidencia  participación en el evento regional  con la participación de  empleadores, estudiantes, docentes y comunidad en general, sin embargo falta la realización del informe .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1%5FP1%2F4&amp;viewid=7b906dff%2D9fff%2D47b7%2Db387%2D041fbb839eeb
</t>
    </r>
    <r>
      <rPr>
        <u/>
        <sz val="11"/>
        <color rgb="FF000000"/>
        <rFont val="Calibri"/>
        <scheme val="minor"/>
      </rPr>
      <t>24/06/2025
Se evidencia material fotográfico y de video sobre un encuentro realizado por el comité regional de arquitectura.
Se recomienda presentar un informe que consolide la información de los encuentros llevados a cabo en donde docentes del programa hayan participado, además, anexar el material de apoyo utilizado en los mismos.</t>
    </r>
  </si>
  <si>
    <t>Proponer recomendaciones y estrategias para que los estudiantes de arquitectura se preparen y se adapten a las tendencias y necesidades cambiantes de la disciplina.</t>
  </si>
  <si>
    <t>Desarrollar un programa de actualización y capacitación para estudiantes de arquitectura que aborde las tendencias y necesidades cambiantes de la disciplina</t>
  </si>
  <si>
    <t>Desarrollar cursos electivos que aborden  tendencias, como diseño sostenible, tecnologías digitales, diseño centrado en el usuario, ordenamiento territorial, sistemas de información geográficos, patrimonio, sistemas de construcción sostenible, geografía humana entre otros.</t>
  </si>
  <si>
    <t>Porcentaje de satisfacción de los estudiantes con los cursos electivos</t>
  </si>
  <si>
    <r>
      <rPr>
        <b/>
        <u/>
        <sz val="11"/>
        <color rgb="FF000000"/>
        <rFont val="Calibri"/>
      </rPr>
      <t xml:space="preserve">Primer seguimiento: Se han formulado e implementados los cursos  electivos, sin embargo falta la evaluación de la satisfacción de los estudiantes.
</t>
    </r>
    <r>
      <rPr>
        <u/>
        <sz val="11"/>
        <color rgb="FF0563C1"/>
        <rFont val="Calibri"/>
      </rPr>
      <t xml:space="preserve">
https://unipamplonaedu.sharepoint.com/sites/PLANDEMEJORAMIENTOARQUITECTURA2023-2025/Documentos%20compartidos/Forms/AllItems.aspx?id=%2Fsites%2FPLANDEMEJORAMIENTOARQUITECTURA2023%2D2025%2FDocumentos%20compartidos%2FPLAN%20DE%20MEJORAMIENTO%202023%2D2025%2FFACTOR%2002%2FF2%5FP1%2F3&amp;viewid=7b906dff%2D9fff%2D47b7%2Db387%2D041fbb839eeb
</t>
    </r>
    <r>
      <rPr>
        <b/>
        <u/>
        <sz val="11"/>
        <color rgb="FF000000"/>
        <rFont val="Calibri"/>
      </rPr>
      <t>24/06/2025
El programa presenta como evidencia un documento de excel con el resumen por año de la participación de los estudiantes en congresos, cursos, diplomados y talleres.
Se recomienda complementar la información con un informe mas detallado sobre el desarrollo de cada uno de estos encuentros, con el fin de determinar si estos fueron positivos y tambien encontrar puntos de mejora, si es posible, adjuntar tambien evidencias como certificados, listados de asistencia y demás.</t>
    </r>
  </si>
  <si>
    <t xml:space="preserve">Actualizar  los objetivos de aprendizaje, el contenido del curso, los métodos de enseñanza, evaluación y retroalimentación del programa de arquitectura. </t>
  </si>
  <si>
    <t>Definición de objetivos de aprendizaje en el PEP</t>
  </si>
  <si>
    <t>dos docentes de Arquitectura</t>
  </si>
  <si>
    <r>
      <rPr>
        <b/>
        <u/>
        <sz val="11"/>
        <color rgb="FF000000"/>
        <rFont val="Calibri"/>
        <scheme val="minor"/>
      </rPr>
      <t xml:space="preserve">Primer seguimiento: Se evidencia objetivos de aprendizaje definidos  en el PEP bajo ACTA No 005 de la fecha del 12 de noviembre del 2021.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1%5FP1%2F1&amp;viewid=7b906dff%2D9fff%2D47b7%2Db387%2D041fbb839eeb</t>
    </r>
  </si>
  <si>
    <t>Fomentar la colaboración y el intercambio de conocimientos entre estudiantes de arquitectura con otras universidades, entidades del estado y empresas para facilitar la adaptación a las tendencias emergentes.</t>
  </si>
  <si>
    <t>Invitar a profesionales y expertos a dar charlas y presentaciones sobre tendencias emergentes, proyectos destacados, metodologías formativas y visiones prospectivas en la Arquitectura</t>
  </si>
  <si>
    <t>Número de charlas y presentaciones realizadas por profesionales y expertos</t>
  </si>
  <si>
    <r>
      <rPr>
        <b/>
        <u/>
        <sz val="11"/>
        <color rgb="FF000000"/>
        <rFont val="Calibri"/>
      </rPr>
      <t xml:space="preserve">Primer seguimiento: Se evidencia participación  de docentes y estudiantes en eventos  con instituciones  nacionales  e internacionales  con invitados expertos  de los años 2022 y 2023, sin embargo se sugiere realizar el informe  por año
</t>
    </r>
    <r>
      <rPr>
        <u/>
        <sz val="11"/>
        <color rgb="FF0563C1"/>
        <rFont val="Calibri"/>
      </rPr>
      <t xml:space="preserve">
https://unipamplonaedu.sharepoint.com/sites/PLANDEMEJORAMIENTOARQUITECTURA2023-2025/Documentos%20compartidos/Forms/AllItems.aspx?id=%2Fsites%2FPLANDEMEJORAMIENTOARQUITECTURA2023%2D2025%2FDocumentos%20compartidos%2FPLAN%20DE%20MEJORAMIENTO%202023%2D2025%2FFACTOR%2002%2FF2%5FP1%2F2&amp;viewid=7b906dff%2D9fff%2D47b7%2Db387%2D041fbb839eeb
</t>
    </r>
    <r>
      <rPr>
        <u/>
        <sz val="11"/>
        <color rgb="FF000000"/>
        <rFont val="Calibri"/>
      </rPr>
      <t>24/06/2025
El programa presenta como evidencSia la ficha técnica de educación continua del CONGRESO INTERNACIONAL DE ARQUITECTURA Y DISEÑO INDUSTRIAL - CIADI. " UNA MIRADA DESDE LA 
LA SOSTENIBILIDAD Y LA DIGITALIZACIÓN",  el protocolo de viabilidad económica del mismo congreso, la grabación de una clase espejo con la universidad de los andes y la grabación del Taller de Prototipado y Modelamiento Híbrido_ Explorando la Intersección entre la IA y el Diseño Físico.
Se recomienda tambien, adjuntar material publicado en redes sociales o grupos de difusión, en donde se invite a los estudiantes y docentes a participar en los mismos.</t>
    </r>
  </si>
  <si>
    <t>Establecer alianzas con otras universidades, entidades del estado y empresas relacionadas con la arquitectura para promover el intercambio de estudiantes.</t>
  </si>
  <si>
    <t>Número de alianzas establecidas</t>
  </si>
  <si>
    <t>Dirección de programa y Facultad de ingenierías y Arquitectura</t>
  </si>
  <si>
    <t>24/06/2025
El programa presenta como evidencia la grabación de la reunión clave con la Universidad Nacional Autónoma de México (UNAM), Facultad de Arquitectura y la Universidad Autónoma de Ciudad Juárez (UACJ), Departamento de Arquitectura, con el propósito de fortalecer la Red de Investigación Latinoamericana sobre Frontera y Espacio Habitable (RILAFEH).
Durante la reunión se discutieron los lineamientos para actualizar los convenios interinstitucionales de cooperación académica, con el objetivo de consolidar una colaboración efectiva en áreas clave como la investigación, la internacionalización y el fortalecimiento de los programas académicos relacionados con la arquitectura, el urbanismo y el espacio habitable.
Se recomienda subir documentación relacionada a las alianzas establecidas, siempre y cuando estas se hayan realizado.
https://unipamplonaedu.sharepoint.com/sites/PLANDEMEJORAMIENTOARQUITECTURA2023-2025/Documentos%20compartidos/Forms/AllItems.aspx?id=%2Fsites%2FPLANDEMEJORAMIENTOARQUITECTURA2023%2D2025%2FDocumentos%20compartidos%2FPLAN%20DE%20MEJORAMIENTO%202023%2D2025%2FFACTOR%2002%2FF2%5FP1%2FMETA%202%2E4%2FACTIVIDAD%202%2E4%2E2&amp;viewid=7b906dff%2D9fff%2D47b7%2Db387%2D041fbb839eeb</t>
  </si>
  <si>
    <t>Implementar programas de intercambio donde los estudiantes puedan pasar un período de tiempo en otras instituciones para aprender de diferentes enfoques y perspectivas.</t>
  </si>
  <si>
    <t>Número de estudiantes participantes en programas de intercambio</t>
  </si>
  <si>
    <t>Recursos de transporte y apoyo financiero</t>
  </si>
  <si>
    <t>24/06/2025
El programa presenta como evidencia documentación relacionada con el proyecto DELFIN, un excel con los estudiantes extranjeros con ponencias en arquitectura y un documento en excel con el listado de asistencia de las clases espejo.
Se recomienda recopilar la información mas relevante de estos documentos y entregar un informe que permita mostrar los aspectos positivos de estos encuentros y los puntos de mejora, además de clarificar el total de alumnos inmersos en estos procesos de intercambio.</t>
  </si>
  <si>
    <t>Estudios orientados a identificar las necesidades y requerimientos del entorno local, regional o nacional, en términos productivos y de competitividad, tecnológicos y de talento humano.</t>
  </si>
  <si>
    <t>Identificar y analizar las competencias y habilidades clave que los estudiantes de arquitectura necesitan desarrollar para enfrentar las tendencias y necesidades cambiantes de la Arquitectura</t>
  </si>
  <si>
    <t>Identificar las competencias y habilidades clave requeridas por los estudiantes de arquitectura para enfrentar las tendencias y necesidades cambiantes de la disciplina.</t>
  </si>
  <si>
    <t>Recopilar información sobre las tendencias,  y demandas de la académica, sector público y privado y profesionales afines de la arquitectura en relación con las competencias y habilidades clave de los estudiantes en su proceso de formación.</t>
  </si>
  <si>
    <t>Número de empleadores y profesionales de arquitectura consultados</t>
  </si>
  <si>
    <t>24/06/2025
El programa presenta como evidencias la solicitud de modificación del convenio de asociación 009 de 2020 debido a dificultades operativas y administrativas que ha presentado la Universidad de Pamplona en el cumplimiento estricto de los tiempos establecidos inicialmente en el convenio, además anexa una presentación sobre el informe de dialogos y tendencias, en esta se pueden ver los diferentes encuentros a los que han podido asistir estudiantes y docentes.
Se recomienda fortalecer la presentación con información mas amplia de cada uno de los eventos mencionados, teniendo como prioridad las nuevas tendencias y demandas académicas, requerimientos del sector privado y publico, así como las prinicipales actividades solicitadas en el mercado laboral.</t>
  </si>
  <si>
    <t>Identificar  las competencias  que demandan los nuevos proceso en Arquitectura, incluyendo áreas como diseño, tecnologías digitales, gestión de proyectos, comunicación gestión del territorio, sistemas de información geográfica, geografía humana, ciencias sociales entre otros</t>
  </si>
  <si>
    <t>Documento de estudio de competencias en Arquitectura</t>
  </si>
  <si>
    <t>24/06/2025
El programa presenta como evidencia carpetas con las rubricas de cada docente, los criterios de los RAP de arquitectura, los objetivos del plan de estudios de arquitectura y el borrador del PEP que está pendiente de aprobación.
Estos documentos sirven de base para proyectar el nuevo PEP, teniendo en cuenta el impacto de los RAP los cuales muestran las competencias demandadas para los profesionales de arquitectura.</t>
  </si>
  <si>
    <t xml:space="preserve">Elaborar un informe para el PEP sobre la inclusión de competencias blandas en arquitectura y como estas se pueden articular a los procesos curriculares y de evaluación en arquitectura </t>
  </si>
  <si>
    <t>24/06/2025
El programa presenta como evidencia los "LINEAMIENTOS PARA EL DESARROLLO DE LAS COMPETENCIAS DURAS Y BLANDAS DE LOS ESTUDIANTES DEL PROGRAMA DE ARQUITECTURA DE LA UNIVERSIDAD DE PAMPLONA", este documento plantea los lineamientos para el desarrollo de las competencias duras y blandas en el proceso
formativo de enseñanza y aprendizaje del Programa de Arquitectura mediado por estratégicas pedagógicas de aprendizajes significativos.
Además, adjunta el borrador del nuevo PEP, donde se integran las habilidades blandas.</t>
  </si>
  <si>
    <t>Analizar la brecha existente entre las competencias y habilidades actuales de los estudiantes de arquitectura y las requeridas por las tendencias y necesidades emergentes de la disciplina.</t>
  </si>
  <si>
    <t>Realizar encuestas o cuestionarios a los estudiantes de arquitectura para evaluar sus competencias y habilidades actuales; las encuestas se deberán realizar  en los semestres 1,3, 6 y 9 con la finalidad de evaluar los respectivos procesos formativos.</t>
  </si>
  <si>
    <t xml:space="preserve">3 estudiantes de trabajo social </t>
  </si>
  <si>
    <t>Instalaciones programa Arquitectura</t>
  </si>
  <si>
    <t xml:space="preserve">24/06/2025
El programa presenta como evidencias la compilación de las respuestas obtenidas en las dos encuestas socializadas con los estudiantes, se evidencia la participación de estudiantes de otros semestres diferentes a los solicitados en la actividad.
</t>
  </si>
  <si>
    <t>Se modifico ajusto la siguiente actividad. Realizar una actualización de las competencias en los contenidos programáticos del programa y la articulación de habilidades blandas en los procesos de evaluación</t>
  </si>
  <si>
    <t>Número de revisiones del PEP y plan de estudios</t>
  </si>
  <si>
    <r>
      <rPr>
        <b/>
        <u/>
        <sz val="11"/>
        <color rgb="FF000000"/>
        <rFont val="Calibri"/>
        <scheme val="minor"/>
      </rPr>
      <t xml:space="preserve">Primer seguimiento: Se evidencia soportes preliminares del seguimiento al plan de estudios, sin embargo se sugiere realizar la relación de Número de revisiones del PEP y plan de estudios en un informe  con sus respetivos soporte( actas o listas de asistencia)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2001%2FF1%5FP1%2F2&amp;viewid=7b906dff%2D9fff%2D47b7%2Db387%2D041fbb839eeb
</t>
    </r>
    <r>
      <rPr>
        <u/>
        <sz val="11"/>
        <color rgb="FF000000"/>
        <rFont val="Calibri"/>
        <scheme val="minor"/>
      </rPr>
      <t xml:space="preserve">24/06/2025
</t>
    </r>
    <r>
      <rPr>
        <u/>
        <sz val="11"/>
        <color rgb="FF0563C1"/>
        <rFont val="Calibri"/>
        <scheme val="minor"/>
      </rPr>
      <t xml:space="preserve">
</t>
    </r>
    <r>
      <rPr>
        <sz val="11"/>
        <color rgb="FF000000"/>
        <rFont val="Calibri"/>
        <scheme val="minor"/>
      </rPr>
      <t>El programa presenta como evidencia los "LINEAMIENTOS PARA EL DESARROLLO DE LAS COMPETENCIAS DURAS Y BLANDAS DE LOS ESTUDIANTES DEL PROGRAMA DE ARQUITECTURA DE LA UNIVERSIDAD DE PAMPLONA", este documento plantea los lineamientos para el desarrollo de las competencias duras y blandas en el proceso
formativo de enseñanza y aprendizaje del Programa de Arquitectura mediado por estratégicas pedagógicas de aprendizajes significativos.
Además, adjunta el borrador del nuevo PEP, donde se integran las habilidades blandas y encuestas aplicadas a los estudiantes sobre la percepción de la aplicación de los RAP.
https://unipamplonaedu.sharepoint.com/sites/PLANDEMEJORAMIENTOARQUITECTURA2023-2025/Documentos%20compartidos/Forms/AllItems.aspx?id=%2Fsites%2FPLANDEMEJORAMIENTOARQUITECTURA2023%2D2025%2FDocumentos%20compartidos%2FPLAN%20DE%20MEJORAMIENTO%202023%2D2025%2FFACTOR%2002%2FF2%5FP1%2FMETA%202%2E6%2FACTIVIDAD%202%2E6%2E2&amp;viewid=7b906dff%2D9fff%2D47b7%2Db387%2D041fbb839eeb</t>
    </r>
  </si>
  <si>
    <t xml:space="preserve">Realizar informes y evaluaciones prácticas que permitan medir el nivel de desarrollo de las competencias y habilidades de los estudiantes; estas evaluaciones deben orientarse a reconocer los niveles de aprendizaje de los estudiantes, sus fortalezas y oportunidades de mejora. </t>
  </si>
  <si>
    <t xml:space="preserve">Número de entregas colectivas de talleres de diseño </t>
  </si>
  <si>
    <t>Talleres de Arquitectura</t>
  </si>
  <si>
    <r>
      <rPr>
        <u/>
        <sz val="11"/>
        <color rgb="FF0563C1"/>
        <rFont val="Calibri"/>
        <scheme val="minor"/>
      </rPr>
      <t xml:space="preserve">
</t>
    </r>
    <r>
      <rPr>
        <b/>
        <u/>
        <sz val="11"/>
        <color rgb="FF000000"/>
        <rFont val="Calibri"/>
        <scheme val="minor"/>
      </rPr>
      <t xml:space="preserve">Primer seguimiento: Se evidencia soportes de los talleres realizados por los estudiantes del programa, sin embargo no se a realizado el informe de análisis de evaluación de dicha actividad.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2002%2FF2%5FP1%2F4&amp;viewid=7b906dff%2D9fff%2D47b7%2Db387%2D041fbb839eeb    https://unipamplonaedu.sharepoint.com/sites/PLANDEMEJORAMIENTOARQUITECTURA2023-2025/Documentos%20compartidos/Forms/AllItems.aspx?id=%2Fsites%2FPLANDEMEJORAMIENTOARQUITECTURA2023%2D2025%2FDocumentos%20compartidos%2FPLAN%20DE%20MEJORAMIENTO%202023%2D2025%2FFACTOR%2002%2FF2%5FP1%2F6&amp;viewid=7b906dff%2D9fff%2D47b7%2Db387%2D041fbb839eeb
</t>
    </r>
    <r>
      <rPr>
        <u/>
        <sz val="11"/>
        <color rgb="FF000000"/>
        <rFont val="Calibri"/>
        <scheme val="minor"/>
      </rPr>
      <t xml:space="preserve">24/06/2025
El programa presenta como evidencia carpeta con la entrega de los proyectos por parte de los estudiantes, esta documentacón  no tiene relación con lo solicitado, por lo que, no tiene modificación en el porcentaje de avance
</t>
    </r>
    <r>
      <rPr>
        <u/>
        <sz val="11"/>
        <color rgb="FF0563C1"/>
        <rFont val="Calibri"/>
        <scheme val="minor"/>
      </rPr>
      <t>https://unipamplonaedu.sharepoint.com/sites/PLANDEMEJORAMIENTOARQUITECTURA2023-2025/Documentos%20compartidos/Forms/AllItems.aspx?id=%2Fsites%2FPLANDEMEJORAMIENTOARQUITECTURA2023%2D2025%2FDocumentos%20compartidos%2FPLAN%20DE%20MEJORAMIENTO%202023%2D2025%2FFACTOR%2002%2FF2%5FP1%2FMETA%202%2E6%2FACTIVIDAD%202%2E6%2E3&amp;viewid=7b906dff%2D9fff%2D47b7%2Db387%2D041fbb839eeb</t>
    </r>
  </si>
  <si>
    <t>Estudios de demostración del impacto, relevancia académica y pertinencia social del programa, desde la perspectiva de la comunidad académica y de sus grupos de interés.</t>
  </si>
  <si>
    <t>Realizar estudios de demostración del impacto, relevancia académica y pertinencia social del programa de manera que se obtenga la perspectiva de la comunidad académica y de sus grupos de interés</t>
  </si>
  <si>
    <t>Realizar una investigación  y sistemática para evaluar el impacto, relevancia académica y pertinencia social del programa de manera que se obtenga la perspectiva de la comunidad académica y de los grupos de interés.</t>
  </si>
  <si>
    <t>Analizar documentos institucionales, informes de evaluación, estadísticas y otros materiales relevantes que proporcionen información sobre el programa y su contexto.</t>
  </si>
  <si>
    <t>Número de documentos institucionales y materiales relevantes analizados</t>
  </si>
  <si>
    <r>
      <rPr>
        <b/>
        <u/>
        <sz val="11"/>
        <color rgb="FF000000"/>
        <rFont val="Calibri"/>
      </rPr>
      <t xml:space="preserve">
Primer seguimiento: Se evidencia soporte Documentos sobre el programa y su contexto. Sin embargo falta el informe  del análisis y su evaluación
</t>
    </r>
    <r>
      <rPr>
        <u/>
        <sz val="11"/>
        <color rgb="FF0563C1"/>
        <rFont val="Calibri"/>
      </rPr>
      <t xml:space="preserve">
https://unipamplonaedu.sharepoint.com/sites/PLANDEMEJORAMIENTOARQUITECTURA2023-2025/Documentos%20compartidos/Forms/AllItems.aspx?id=%2Fsites%2FPLANDEMEJORAMIENTOARQUITECTURA2023%2D2025%2FDocumentos%20compartidos%2FPLAN%20DE%20MEJORAMIENTO%202023%2D2025%2FFACTOR%2002%2FF2%5FP1%2F7&amp;viewid=7b906dff%2D9fff%2D47b7%2Db387%2D041fbb839eeb
</t>
    </r>
    <r>
      <rPr>
        <u/>
        <sz val="11"/>
        <color rgb="FF000000"/>
        <rFont val="Calibri"/>
      </rPr>
      <t>24/06/2025
El programa presenta como evidencia presentación en diapositivas sobre el proceso de autoevaluación del mismo, en este se presenta un resumen de la ejecución del anterior plan de mejoramiento, la relación de políticas y estrategias de planeación y evaluación curricular y la propuesta de mejoramiento continuo desde el PEP​, la relevancia académica y pertinencia social del programa, movilidades e internacionalizaciones y demás aspectos asociados a cada uno de los factores del plan de mejoramiento.
Se recomienda revisar la presentación ya que algunas diapositivas están sin terminar.
https://unipamplonaedu.sharepoint.com/sites/PLANDEMEJORAMIENTOARQUITECTURA2023-2025/Documentos%20compartidos/Forms/AllItems.aspx?id=%2Fsites%2FPLANDEMEJORAMIENTOARQUITECTURA2023%2D2025%2FDocumentos%20compartidos%2FPLAN%20DE%20MEJORAMIENTO%202023%2D2025%2FFACTOR%2002%2FF2%5FP1%2FMETA%202%2E7%2FACTIVIDAD%202%2E7%2E1&amp;viewid=7b906dff%2D9fff%2D47b7%2Db387%2D041fbb839eeb</t>
    </r>
  </si>
  <si>
    <t>Aplicar encuestas y entrevistas estructuradas para recopilar datos sobre la percepción de la comunidad académica y los grupos de interés en relación con el impacto, relevancia académica y pertinencia social del programa.</t>
  </si>
  <si>
    <t>Tasa de participación en las encuestas y entrevistas</t>
  </si>
  <si>
    <t>24/06/2025
El programa presenta como evidencia una encues</t>
  </si>
  <si>
    <t>Preparar informes y presentaciones que sinteticen los resultados de la investigación y destaquen las principales conclusiones y recomendaciones.</t>
  </si>
  <si>
    <t xml:space="preserve">Documento o informe </t>
  </si>
  <si>
    <r>
      <rPr>
        <u/>
        <sz val="11"/>
        <color rgb="FF0563C1"/>
        <rFont val="Calibri"/>
        <scheme val="minor"/>
      </rPr>
      <t xml:space="preserve">
</t>
    </r>
    <r>
      <rPr>
        <b/>
        <u/>
        <sz val="11"/>
        <color rgb="FF000000"/>
        <rFont val="Calibri"/>
        <scheme val="minor"/>
      </rPr>
      <t xml:space="preserve">Primer seguimiento: Se evidencia soportes y documentos de los resultados de la investigación de programa, sin embargo no se a realizado el análisis y evaluación de los resultados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2002%2FF2%5FP1%2F7&amp;viewid=7b906dff%2D9fff%2D47b7%2Db387%2D041fbb839eeb</t>
    </r>
  </si>
  <si>
    <t>FACTOR 3: PROFESORES</t>
  </si>
  <si>
    <t>PROYECTO 1. PROGRAMA DE FORTALECIMIENTO A LA PRODUCCIÓN DOCENTE EN ARQUITECTURA</t>
  </si>
  <si>
    <t>PRODUCCIÓN, PERTINENCIA, UTILIZACIÓN E IMPACTO DE MATERIAL DOCENTE</t>
  </si>
  <si>
    <t>Presentación del análisis de los resultados de la aplicación del material docente en el mejoramiento académico del programa académico, los cuales son evaluados y actualizados dentro de los procesos de autoevaluación y autorregulación.</t>
  </si>
  <si>
    <t xml:space="preserve"> Presentar el análisis de los resultados de la aplicación del material docente como parte del proceso de autoevaluación y autorregulación del programa académico, demostrando su impacto en el mejoramiento académico del mismo.</t>
  </si>
  <si>
    <t>Presentar un informe detallado que analice los resultados de la aplicación del material docente en el programa académico, demostrando su impacto en el mejoramiento académico.</t>
  </si>
  <si>
    <t xml:space="preserve">Elaborar material docente como guías, talleres, material en segunda lengua, entre otros; para el fortalecimiento de los proceso de formación y aprendizaje. </t>
  </si>
  <si>
    <t>Porcentaje de material docente implementado</t>
  </si>
  <si>
    <t xml:space="preserve">Docentes del programa de Arquitectura </t>
  </si>
  <si>
    <t xml:space="preserve">equipos de computo docentes </t>
  </si>
  <si>
    <t>24/06/2025
El programa presenta como evidencia 3 carpetas con material didáctico, la primera contiene 3 pdfs para la enseñanza del inglés, la segunda carpeta tiene documentación de apoyo para las pruebas saber PRO del año 2024 y  la tercera carpeta tambien tiene documentación de apoyo para las pruebas saber PRO 2025.
Se resalta la preparación que se impulsa desde el programa para el aprendizaje del inglés como segunda lengua y para presentación de las pruebas saber PRO.
Se recomienda que además de las estrategias creadas para el seguimiento de los resultados de aprendizaje, elaboren guías y materiales de trabajo para la enseñanza de los contenidos programaticos del programa en inglés.</t>
  </si>
  <si>
    <t xml:space="preserve">Director Departamento-  Director Programa-Coordinador Sede Villa Rosario- Comité Curricular, Comité de Trabajo social, Docentes del programa de Arquitectura </t>
  </si>
  <si>
    <t xml:space="preserve">Recolectar y sistematizar material docente en el programa académico, incluyendo información sobre la implementación, la participación de los estudiantes y los resultados académicos obtenidos. </t>
  </si>
  <si>
    <t xml:space="preserve">Material docente recolectado y sistematizado </t>
  </si>
  <si>
    <t xml:space="preserve">Dirección del programa de Arquitectura </t>
  </si>
  <si>
    <t>24/06/2025
El programa presenta como evidencia las respuestas del formulario de evaluación, si bien hay una retroalimentación en cuanto a la percepción del docente sobre los resultados de aprendizaje de los estudiantes en la materia taller de diseño, es necesario cargar tambien el material docente recolectado y sistematizado</t>
  </si>
  <si>
    <t>Preparar un informe detallado que presente los resultados del análisis de la aplicación del material docente. Este informe debe incluir una descripción de los métodos utilizados, los datos recopilados, los análisis realizados y las conclusiones alcanzadas.</t>
  </si>
  <si>
    <t>Informe de evaluación de material docente</t>
  </si>
  <si>
    <t xml:space="preserve">Comité curricular del programa de Arquitectura </t>
  </si>
  <si>
    <t>24/06/2025
El programa presenta como evidencia tres documentos en word, donde se resalta el informe que iene como propósito realizar un diagnóstico preliminar sobre la implementación y evaluación de los Resultados de Aprendizaje del Programa (RAP) de Arquitectura en la Universidad de Pamplona, formulados en 2022.
El informe aún se encuentra en construcción, se evidencia claridad en cuanto al objetivo del mismo y al diseño de estrategias para recolección de información.
Se recomienda cargar los resultados teniendo en cuenta el análisis de los resultados de aprendizaje.
https://unipamplonaedu.sharepoint.com/sites/PLANDEMEJORAMIENTOARQUITECTURA2023-2025/Documentos%20compartidos/Forms/AllItems.aspx?id=%2Fsites%2FPLANDEMEJORAMIENTOARQUITECTURA2023%2D2025%2FDocumentos%20compartidos%2FPLAN%20DE%20MEJORAMIENTO%202023%2D2025%2FFACTOR%2003%2FF3%5FP1%2FMETA%203%2E1%2FACTIVIDAD%203%2E1%2E3&amp;newTargetListUrl=%2Fsites%2FPLANDEMEJORAMIENTOARQUITECTURA2023%2D2025%2FDocumentos%20compartidos&amp;viewpath=%2Fsites%2FPLANDEMEJORAMIENTOARQUITECTURA2023%2D2025%2FDocumentos%20compartidos%2FForms%2FAllItems%2Easpx</t>
  </si>
  <si>
    <t>Realizar reuniones y sesiones de retroalimentación con el equipo docente, directivos y otros actores clave para discutir los resultados del análisis y obtener comentarios e ideas para mejorar la aplicación del material docente en el programa académico.</t>
  </si>
  <si>
    <t xml:space="preserve">Programar reuniones con el equipo docente, directivos y otros actores clave del programa académico. Durante estas reuniones, presentar los resultados del análisis y fomentar la discusión y el intercambio de ideas sobre el impacto del material docente en el mejoramiento académico. </t>
  </si>
  <si>
    <t>Número de reuniones</t>
  </si>
  <si>
    <t>Dirección del programa de Arquitectura</t>
  </si>
  <si>
    <t>24/06/2025
El programa presenta como evidencia dos listados de asistencia de dos reuniones con el cuerpo docente de arquitectura y el decano de la facultad, las reuniones se darrollaron durante los meses de octubre y noviembre de 2024.
Se sugiere adjuntar las actas de las reuniones, siempre y cuando se hayan levantado.</t>
  </si>
  <si>
    <t xml:space="preserve">Elaborar análisis de la retroalimentación recibida durante las reuniones y sesiones de discusión. Identificar áreas de mejora y oportunidades de optimización en la aplicación del material docente. </t>
  </si>
  <si>
    <t xml:space="preserve">Estrategias y acciones de mejora </t>
  </si>
  <si>
    <t xml:space="preserve">Docentes del programa de Arquitectura. </t>
  </si>
  <si>
    <t>24/06/2025
El programa presenta como evidencia el informe anual de resultados de arquitectura durane la vigencia 2024.
Este informe anual consolida los logros y avances alcanzados por el Programa de Arquitectura de la Universidad de Pamplona durante los semestres 2024-1 y 2024-2. 
Las estrategias a implementar durante la vigencia 2025. se enfocan en:
Fortalecimiento académico
Impulso a la investigación
Expación de la extensión social
Consolidación de la acreditación y modernización curricular
Internacionalización del programa
Innovación en infraestructura y tecnologia</t>
  </si>
  <si>
    <t>Realizar actividades de desarrollo profesoral para  la actualización y formación docente en estrategias y metodologías de enseñanza en Arquitectura.</t>
  </si>
  <si>
    <t>Número de encuentros de desarrollo profesoral</t>
  </si>
  <si>
    <t xml:space="preserve">Dirección del programa y departamento </t>
  </si>
  <si>
    <t>24/06/2025
El programa presenta como evidencia carpetas con los nombres de los siguientes docentes:
Alirio
Lorena
Mercedes
Sergio
En cada una se encuentran los certificados de los diferentes cursos realizados. Además, se adjunta otra carpeta con certificados de aprobación de cursos por otros docente y un excel consolidado con los cursos UNIR 2025</t>
  </si>
  <si>
    <t>Documentar a través de artículos científicos, libros, capítulos de libros los resultados de metodologías y estrategias pedagógicas  en arquitectura implementados en los entornos de formación</t>
  </si>
  <si>
    <t xml:space="preserve">Número de publicaciones científicas  </t>
  </si>
  <si>
    <t xml:space="preserve">24/06/2025
El programa presenta como evidencia un articulo de investigación elaborado por docentes del programa pertenecientes al grupo de investigación Methodos, sobre Escenarios de aprendizaje en arquitectura en base a la obra de Eduardo Ramírez Villamizar.
</t>
  </si>
  <si>
    <t>PROYECTO 2. PROGRAMA DE RECONOCIMIENTO Y REMUNERACIÓN DOCENTE</t>
  </si>
  <si>
    <t xml:space="preserve">REMUNERACIÓN POR MÉRITOS </t>
  </si>
  <si>
    <t>Evidencia de la evolución y el aumento del número de profesores en correspondencia con las remuneraciones y su correspondencia con el mejoramiento académico del programa académico.</t>
  </si>
  <si>
    <t xml:space="preserve"> Evaluar la evolución y el aumento del número de profesores en relación con las remuneraciones y su impacto en el mejoramiento académico del programa académico.</t>
  </si>
  <si>
    <t>Analizar la evolución del número de profesores en el programa académico a lo largo de  cinco años, identificando las tendencias de crecimiento y evaluando si existe un aumento significativo en la cantidad de profesores.</t>
  </si>
  <si>
    <t>Recopilar datos sobre el número de profesores en el programa académico en los últimos cinco años, incluyendo información de registros institucionales, informes y documentos relevantes.</t>
  </si>
  <si>
    <t>Número de profesores por año académico</t>
  </si>
  <si>
    <t>Docentes Planta del programa</t>
  </si>
  <si>
    <r>
      <rPr>
        <u/>
        <sz val="11"/>
        <color rgb="FF0563C1"/>
        <rFont val="Calibri"/>
      </rPr>
      <t xml:space="preserve">
</t>
    </r>
    <r>
      <rPr>
        <b/>
        <u/>
        <sz val="11"/>
        <color rgb="FF000000"/>
        <rFont val="Calibri"/>
      </rPr>
      <t xml:space="preserve">Primer seguimiento: Se evidencia documento de recopilación  del número de profesores en el programa académico a lo largo de  cinco años , sin embargo  falta el documento de análisis.
</t>
    </r>
    <r>
      <rPr>
        <u/>
        <sz val="11"/>
        <color rgb="FF0563C1"/>
        <rFont val="Calibri"/>
      </rPr>
      <t xml:space="preserve">
https://unipamplonaedu.sharepoint.com/sites/PLANDEMEJORAMIENTOARQUITECTURA2023-2025/Documentos%20compartidos/Forms/AllItems.aspx?id=%2Fsites%2FPLANDEMEJORAMIENTOARQUITECTURA2023%2D2025%2FDocumentos%20compartidos%2FPLAN%20DE%20MEJORAMIENTO%202023%2D2025%2FFACTOR%2003%2FF3%5FP2%2F1&amp;viewid=7b906dff%2D9fff%2D47b7%2Db387%2D041fbb839eeb
</t>
    </r>
    <r>
      <rPr>
        <u/>
        <sz val="11"/>
        <color rgb="FF000000"/>
        <rFont val="Calibri"/>
      </rPr>
      <t>24/06/2025
El programa presenta como evidencia documento de excel con información consolidada sobre el número de estudiantes por semestre académico, número de docentes vinculados, tiempo de dedicación de los docentes, nivel de formación de los docentes, grupos de investigación y demás.
Se recomienda complementar los cuadros con información de la vigencia 2024</t>
    </r>
  </si>
  <si>
    <t xml:space="preserve">Director Departamento-  Director Programa-Coordinador Sede Villa Rosario, Docentes planta  del programa de Arquitectura </t>
  </si>
  <si>
    <t>Realizar un análisis cualitativo para comprender las posibles razones detrás de las tendencias identificadas y si existen factores que influyen en el aumento o disminución del número de profesores.</t>
  </si>
  <si>
    <t>Identificación de factores internos y externos que podrían influir en las variaciones en el número de profesores.</t>
  </si>
  <si>
    <r>
      <rPr>
        <b/>
        <sz val="12"/>
        <color rgb="FF000000"/>
        <rFont val="Arial"/>
      </rPr>
      <t xml:space="preserve">Primer seguimiento: Se evidencia documento de recopilación  del número de profesores en el programa académico a lo largo de  cinco años , sin embargo  falta el documento de análisis.
</t>
    </r>
    <r>
      <rPr>
        <sz val="12"/>
        <color rgb="FF00B0F0"/>
        <rFont val="Arial"/>
      </rPr>
      <t xml:space="preserve">
https://unipamplonaedu.sharepoint.com/sites/PLANDEMEJORAMIENTOARQUITECTURA2023-2025/Documentos%20compartidos/Forms/AllItems.aspx?id=%2Fsites%2FPLANDEMEJORAMIENTOARQUITECTURA2023%2D2025%2FDocumentos%20compartidos%2FPLAN%20DE%20MEJORAMIENTO%202023%2D2025%2FFACTOR%2002%2FF2%5FP1%2F7&amp;viewid=7b906dff%2D9fff%2D47b7%2Db387%2D041fbb839eeb
</t>
    </r>
    <r>
      <rPr>
        <sz val="12"/>
        <color rgb="FF000000"/>
        <rFont val="Arial"/>
      </rPr>
      <t>24/06/2025
El programa presenta como evidencia presentación en Power point con los resultados del ultimo proceso de autoevaluación, sin embargo, no se evidencia un analisis en cuanto a la identificación de factores internos y externos que puedan influir en el proceso de contratación docente</t>
    </r>
  </si>
  <si>
    <t>Evaluar la relación entre las remuneraciones de los profesores y su impacto en el mejoramiento académico del programa</t>
  </si>
  <si>
    <t>Establecer correlaciones estadísticas entre las remuneraciones de los profesores y los indicadores de mejoramiento académico utilizando métodos adecuados, como análisis de regresión u otros análisis de correlación.</t>
  </si>
  <si>
    <t>Significancia estadística de las correlaciones identificadas.</t>
  </si>
  <si>
    <t>Establecer una correlación entre las remuneraciones de los profesores y los indicadores de mejoramiento académico del programa académico, evidenciando la importancia de una adecuada compensación para el reclutamiento y retención de profesionales altamente capacitados.</t>
  </si>
  <si>
    <t>Realizar un análisis comparativo de las remuneraciones de los profesores del programa académico en relación con otras instituciones de educación superior similares a nivel local, regional o nacional</t>
  </si>
  <si>
    <t>Analizar y comparar las remuneraciones de los profesores del programa académico con las de las instituciones de educación superior similares, identificando posibles diferencias significativas.</t>
  </si>
  <si>
    <t>Porcentaje de diferencia en las remuneraciones entre el programa académico y las instituciones comparables.</t>
  </si>
  <si>
    <t>Elaborar un análisis del escalafón docente del programa de Arquitectura, identificando tendencias, fortalezas y oportunidades para el fortalecimiento del cuerpo docente planta del programa.</t>
  </si>
  <si>
    <t>Documento de análisis de escalafón docente</t>
  </si>
  <si>
    <t>Establecer correlaciones entre las remuneraciones de los profesores y los indicadores de mejoramiento académico, como tasas de retención de estudiantes, tasas de graduación, evaluaciones de calidad docente, participación en proyectos de investigación y publicaciones académicas</t>
  </si>
  <si>
    <t>Recopilar datos sobre los indicadores de mejoramiento académico del programa, como tasas de retención de estudiantes, tasas de graduación, evaluaciones de calidad docente, participación en proyectos de investigación y publicaciones académicas.</t>
  </si>
  <si>
    <t>Evaluaciones de calidad docente basadas en encuestas o evaluaciones estudiantiles.</t>
  </si>
  <si>
    <r>
      <rPr>
        <b/>
        <sz val="12"/>
        <color rgb="FF000000"/>
        <rFont val="Arial"/>
      </rPr>
      <t xml:space="preserve">Primer seguimiento: Se evidencia documento de recopilación  del número de profesores en el programa académico a lo largo de  cinco años , sin embargo  falta  la ampliación de las encuestas de evaluación a los estudiantes.
</t>
    </r>
    <r>
      <rPr>
        <sz val="12"/>
        <color rgb="FF00B0F0"/>
        <rFont val="Arial"/>
      </rPr>
      <t xml:space="preserve">
https://unipamplonaedu.sharepoint.com/sites/PLANDEMEJORAMIENTOARQUITECTURA2023-2025/Documentos%20compartidos/Forms/AllItems.aspx?id=%2Fsites%2FPLANDEMEJORAMIENTOARQUITECTURA2023%2D2025%2FDocumentos%20compartidos%2FPLAN%20DE%20MEJORAMIENTO%202023%2D2025%2FFACTOR%2002%2FF2%5FP1%2F7&amp;viewid=7b906dff%2D9fff%2D47b7%2Db387%2D041fbb839eeb</t>
    </r>
  </si>
  <si>
    <t>Realizar un análisis estadístico para establecer correlaciones entre las remuneraciones de los profesores y los indicadores de mejoramiento académico. Utilizar métodos adecuados como análisis de regresión o análisis de correlación para determinar la fuerza y dirección de las relaciones.</t>
  </si>
  <si>
    <t>Coeficientes de correlación entre las remuneraciones de los profesores y cada indicador de mejoramiento académico.</t>
  </si>
  <si>
    <t xml:space="preserve">Establecer un plan de fortalecimiento y vinculación de nuevos docentes de planta al programa de Arquitectura </t>
  </si>
  <si>
    <t>Número de nuevos docentes de planta vinculados al programa académico.</t>
  </si>
  <si>
    <t>24/06/2025
El programa presenta como evidencia enlace a a la convocatoria 01 de 2024 para contratación docente en la universidad de pamplona.
Se recomienda al programa relacionar el número de nuevos docentes de planta vinculados durante el 2023 y 2025</t>
  </si>
  <si>
    <t>FACTOR 4:  EGRESADOS</t>
  </si>
  <si>
    <t>PROYECTO 1. PROGRAMA DE RECONOCIMIENTO Y VINCULACIÓN DEL EGRESADO AL PROGRAMA DE ARQUITECTURA</t>
  </si>
  <si>
    <t>SEGUIMIENTO DE LOS EGRESADOS</t>
  </si>
  <si>
    <t xml:space="preserve"> Evidencia de la utilización de la información obtenida del seguimiento a los egresados, para el diseño y puesta en marcha de programas que complementen y actualicen su formación, y promuevan el aprendizaje para toda la vida.</t>
  </si>
  <si>
    <t>Utilizar la información obtenida del seguimiento a los egresados para diseñar y poner en marcha programas que complementen y actualicen su formación, y promuevan el aprendizaje para su vida profesional</t>
  </si>
  <si>
    <t>Diseñar programas de formación complementaria y actualización profesional basados en la información obtenida del seguimiento a los egresados.</t>
  </si>
  <si>
    <t>Recopilar datos de seguimiento a los egresados, identificando las necesidades de formación complementaria y actualización profesional más relevantes.</t>
  </si>
  <si>
    <t xml:space="preserve">Número de egresados encuestados y caracterizados </t>
  </si>
  <si>
    <t>3 equipos de computo</t>
  </si>
  <si>
    <t xml:space="preserve">24/06/2025
El programa presenta como evidencia tres documentos:
El primero es un análisis de la encuesta realizada por los egresados durante 24/01/2025 y 20/02/2025, en la cual se obtuvo 90 respuestas.
El segundo documento es la caracterización de los encuestados.
El tercer documento tiene la caracterización de egresados desde la vigencia 2018 hasta 2023.
</t>
  </si>
  <si>
    <t>Dirección del programa de Arquitectura , representante de los egresados, docentes de planta, comité de egresados de Arquitectura.</t>
  </si>
  <si>
    <t>Realizar un mapeo de competencias y habilidades requeridas en el mercado laboral para diseñar programas que se ajusten a las demandas actuales.</t>
  </si>
  <si>
    <t xml:space="preserve">Número de competencias y habilidades identificadas en el mapeo del mercado laboral </t>
  </si>
  <si>
    <r>
      <rPr>
        <b/>
        <u/>
        <sz val="11"/>
        <color rgb="FF000000"/>
        <rFont val="Calibri"/>
        <scheme val="minor"/>
      </rPr>
      <t xml:space="preserve">PRIMER SEGUIMIENTO: Se evidencia  documento preliminar en la creación de la maestría desarrollo y ordenamiento territorial del programa de arquitectura donde se recopila los datos estadísticos, sin embargo falta el análisis  de los resultados de  Número de competencias y habilidades identificadas en el mapeo del mercado laboral .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2004%2FF4%5FP1&amp;viewid=7b906dff%2D9fff%2D47b7%2Db387%2D041fbb839eeb
</t>
    </r>
    <r>
      <rPr>
        <u/>
        <sz val="11"/>
        <color rgb="FF000000"/>
        <rFont val="Calibri"/>
        <scheme val="minor"/>
      </rPr>
      <t>24/06/2025
El programa presenta como evidencia documentación relacionada con la creación de la Maestría en Gestión del Desarrollo Territorial.
Esta documentación no tiene relación con el número de competencias y habilidades identificadas en el mapeo del mercado laboral</t>
    </r>
  </si>
  <si>
    <t>Orientar espacios de educación continua que permita la  vinculación de egresados como formadores, invitados externos o panelistas magistrales.</t>
  </si>
  <si>
    <t xml:space="preserve">Número de egresados vinculados a eventos y programas de educación continua </t>
  </si>
  <si>
    <t xml:space="preserve">Representante de los egresados y dirección del programa </t>
  </si>
  <si>
    <t>24/06/2025
El programa presenta como evidencia 3 fotografias las cuales hacen referencia a dos eventos realizados por el programa y a una nota sobre un egresado destacado del programa.
Hace falta la relación del número de egresados vinculados a eventos y programas de educación continua</t>
  </si>
  <si>
    <t>Implementar los programas diseñados, brindando oportunidades de aprendizaje continuo y desarrollo profesional a los egresados, de acuerdo con sus necesidades identificadas en el seguimiento.</t>
  </si>
  <si>
    <t>Formular un equipo de trabajo multidisciplinario que incluya a profesores  y representantes de los egresados para el diseño de programas de posgrado y educación continua a egresados.</t>
  </si>
  <si>
    <t xml:space="preserve">Reuniones y conformación de equipo multidisciplinario </t>
  </si>
  <si>
    <t xml:space="preserve">2 egresados y dos docentes </t>
  </si>
  <si>
    <t xml:space="preserve">Oficinas del programa </t>
  </si>
  <si>
    <r>
      <rPr>
        <b/>
        <u/>
        <sz val="11"/>
        <color rgb="FF000000"/>
        <rFont val="Calibri"/>
        <scheme val="minor"/>
      </rPr>
      <t xml:space="preserve">Primer seguimiento: Se evidencia  participación  de docente del programa, representante de los egresados del programa   y representante de los docentes  bajo acta de reunión  N° 005 del  12 de noviembre del 2021, correspondiente en la propuesta en la creación de  la Maestría en desarrollo y ordenamiento territorial.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2004%2FF4%5FP1&amp;viewid=7b906dff%2D9fff%2D47b7%2Db387%2D041fbb839eeb
</t>
    </r>
    <r>
      <rPr>
        <u/>
        <sz val="11"/>
        <color rgb="FF000000"/>
        <rFont val="Calibri"/>
        <scheme val="minor"/>
      </rPr>
      <t>24/06/2025
A la fecha no se presentan nuevas evidencias</t>
    </r>
  </si>
  <si>
    <t>Elaborar estudios de mercado para la oferta de programas de posgrado, asegurando que estén actualizados y alineados con las últimas tendencias y avances en el campo profesional.</t>
  </si>
  <si>
    <t>Documentos de estudios de mercado</t>
  </si>
  <si>
    <t>3 docentes del programa</t>
  </si>
  <si>
    <r>
      <rPr>
        <b/>
        <u/>
        <sz val="11"/>
        <color rgb="FF000000"/>
        <rFont val="Calibri"/>
        <scheme val="minor"/>
      </rPr>
      <t xml:space="preserve">PRIMER SEGUIMIENTO: Se evidencia documento preliminar de factibilidad de la creación de la Materia en desarrollo y ordenamiento territorial, sin embargo  dichos documentos deben ser  actualizados.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2004%2FF4%5FP1&amp;viewid=7b906dff%2D9fff%2D47b7%2Db387%2D041fbb839eeb.
</t>
    </r>
    <r>
      <rPr>
        <u/>
        <sz val="11"/>
        <color rgb="FF000000"/>
        <rFont val="Calibri"/>
        <scheme val="minor"/>
      </rPr>
      <t>24/06/2025
El programa presenta como evidencia los estudios realizados para la creacióon de la Maestría en Gestión del Desarrollo Territorial, además adjunta los contenidos programatico de la misma.</t>
    </r>
  </si>
  <si>
    <t xml:space="preserve">Presentar propuestas de postgrado para la continuidad de estudios de los egresados en el programa de Arquitectura. </t>
  </si>
  <si>
    <t xml:space="preserve">Propuesta de posgrado formulados </t>
  </si>
  <si>
    <t>24/06/2025
El programa presenta como evidencia documentación relacionada con la Maestría en Gestión del Desarrollo Territorial.
Se recomienda adjuntar publicaciones o socializaciones de los posgrados ofertados a los egresados y a la comunidad en general, para la continuidad de sus estudios.</t>
  </si>
  <si>
    <t>IMPACTO DE LOS EGRESADOS EN EL MEDIO SOCIAL Y ACADÉMICO</t>
  </si>
  <si>
    <t>Presentación de reconocimientos, distinciones y logros en la profesión por parte de los egresados, en coherencia con el proceso formativo adelantado en el programa académico.</t>
  </si>
  <si>
    <t>Reconocer y destacar los logros y distinciones obtenidos por los egresados del programa académico en su vida profesional, como evidencia de la calidad y coherencia del proceso formativo llevado a cabo en el programa.</t>
  </si>
  <si>
    <t>Identificar y recopilar los reconocimientos, distinciones y logros obtenidos por los egresados del programa académico en su vida profesional.</t>
  </si>
  <si>
    <t>Realizar un seguimiento sistemático de los egresados del programa académico para identificar sus logros y distinciones en la profesión.</t>
  </si>
  <si>
    <t>Número de egresados destacados</t>
  </si>
  <si>
    <t>El programa presenta como evidencia un documento en excel donde se consolidan los reconocimientos obtenidos por los docentes, estudiantes y egresados del programa.
Además, anexa cuatro imagenes de la entrega de los reconocimientos.</t>
  </si>
  <si>
    <t>Realizar entrevistas o encuestas a los egresados destacados para obtener información detallada sobre sus logros y distinciones.</t>
  </si>
  <si>
    <t xml:space="preserve">Evaluar el impacto de las obras, proyectos, programas, entre otros productos de los egresados en el medio. </t>
  </si>
  <si>
    <t>24/06/2025
El programa presenta como evidencia documento en power point con información acerca de la caracterización de los egresados desde la vigencia 2018 hasta 2023, en este se evidencias los premios y los reconocimientos obtenidos por los egresados, evidenciando el impacto de la obra de cada uno en el mercado laboral</t>
  </si>
  <si>
    <t>Realizar una presentación pública y formal de los reconocimientos, distinciones y logros de los egresados, destacando la coherencia y la influencia del proceso formativo del programa en su éxito profesional.</t>
  </si>
  <si>
    <t>Organizar un evento de reconocimiento o ceremonia de premiación anual donde se presenten los logros y distinciones de los egresados destacados.</t>
  </si>
  <si>
    <t xml:space="preserve">Encuentros de egresados </t>
  </si>
  <si>
    <t>Comité de egresados del programa</t>
  </si>
  <si>
    <t>espacios de encuentro institucional</t>
  </si>
  <si>
    <t>24/06/2025
El programa presenta como evidencia nota de prensa de la cuarta jornada de exaltación Tristán Arbelaez, evento realizado el 19 de octubre de 2024.
Uno de los momentos más signi cativos de la jornada fue la entrega del Lápiz Dorado, un reconocimiento especial otorgado a los mejores estudiantes de Pamplona</t>
  </si>
  <si>
    <t>Invitar a los egresados destacados a compartir sus experiencias y logros en conferencias, paneles o presentaciones públicas.</t>
  </si>
  <si>
    <t xml:space="preserve">presentaciones y charlas de egresados </t>
  </si>
  <si>
    <t>24/06/2025
El programa presenta como evidencia dos documentos, el primero es una recopilación fotográfica del encuentro de egresados 2023, en este se evidencian todas las ponencias desarrolladas, así como las diferentes distinciones entregadas.
El segundo documento hace referencia al informe de actividades del mismo encuentro.</t>
  </si>
  <si>
    <t>Establecer una sección en el sitio web del programa académico donde se destaquen los logros y distinciones de los egresados de manera continua y actualizada.</t>
  </si>
  <si>
    <t xml:space="preserve">1 estudiante de trabajo social </t>
  </si>
  <si>
    <r>
      <rPr>
        <b/>
        <u/>
        <sz val="11"/>
        <color rgb="FF000000"/>
        <rFont val="Calibri"/>
        <scheme val="minor"/>
      </rPr>
      <t xml:space="preserve">
PRIMER SEGUIMIENTO: Se evidencia en el sub-portal web de la pagina de arquitectura  en las revistas tu future  la participación de los egresados destacados Sin embargo se  debe consolidar ,actualizar y  colocar un espacio  propio de los  egresados del programa en el sub-portal web
</t>
    </r>
    <r>
      <rPr>
        <u/>
        <sz val="11"/>
        <color rgb="FF0563C1"/>
        <rFont val="Calibri"/>
        <scheme val="minor"/>
      </rPr>
      <t>https://www.unipamplona.edu.co/unipamplona/portalIG/home_126/recursos/general/02052022/revista_arquitectura.jsp
24/06/2025
El programa presenta como evidencia los logros y distinciones alcanzados por estudiantes, docentes y egresados del programa en el sub portal web.
Se recomienda actualizar la información con las distinciones y logros alcanzadas durante la vigencia 2024</t>
    </r>
  </si>
  <si>
    <t>FACTOR 5:  ASPECTOS ACADÉMICOS Y RESULTADOS DE APRENDIZAJE</t>
  </si>
  <si>
    <t>PROYECTO 1. PROGRAMA DE FLEXIBILIDAD CURRICULAR</t>
  </si>
  <si>
    <t>FLEXIBILIDAD DE LOS ASPECTOS CURRICULARES</t>
  </si>
  <si>
    <t xml:space="preserve"> Evidencia sobre los resultados de la flexibilidad desde la interdisciplinariedad y la interculturalidad, en rutas, tiempos y espacios, de cara a una formación a lo largo de la vida, y la consideración de diferentes ambientes de aprendizaje teniendo en cuenta las modalidades.</t>
  </si>
  <si>
    <t xml:space="preserve"> Mejorar la flexibilidad y promover la interdisciplinariedad y la interculturalidad en el programa académico de Arquitectura, a través de la revisión y actualización del plan de estudios de estudio para incluir asignaturas y proyectos que aborden temas transversales y promuevan el diálogo en las disciplinas afines a la Arquitectura</t>
  </si>
  <si>
    <t xml:space="preserve">Revisar y actualizar el plan de estudios del programa académico de Arquitectura, incorporando asignaturas y proyectos que promuevan la interdisciplinariedad y la interculturalidad. </t>
  </si>
  <si>
    <t>Realizar la actualización del plan de estudios del programa con el acompañamiento del comité curricular  del programa de Arquitectura, y la articulación de diferentes disciplinas relacionadas con la arquitectura, como  la geografía, la economía, ciencias sociales, ingenierías  egresados y sector privado.</t>
  </si>
  <si>
    <t>Plan de estudios actualizado y con seguimiento de Comité de modernización</t>
  </si>
  <si>
    <t>Comité curricular  del programa de Arquitectura</t>
  </si>
  <si>
    <t>Oficina del programa de Arquitectura</t>
  </si>
  <si>
    <r>
      <rPr>
        <b/>
        <u/>
        <sz val="11"/>
        <color rgb="FF000000"/>
        <rFont val="Calibri"/>
        <scheme val="minor"/>
      </rPr>
      <t xml:space="preserve">PRIMER SEGUIMIENTO: Se evidencia   bajo acta de reunión N°007 del 16 de junio de 2022  por el comité curricular del programa  la socialización de la actualización del plan de estudio del programa.
</t>
    </r>
    <r>
      <rPr>
        <u/>
        <sz val="11"/>
        <color rgb="FF0563C1"/>
        <rFont val="Calibri"/>
        <scheme val="minor"/>
      </rPr>
      <t>https://unipamplonaedu.sharepoint.com/sites/PLANDEMEJORAMIENTOARQUITECTURA2023-2025/Documentos%20compartidos/Forms/AllItems.aspx?id=%2Fsites%2FPLANDEMEJORAMIENTOARQUITECTURA2023%2D2025%2FDocumentos%20compartidos%2FPLAN%20DE%20MEJORAMIENTO%202023%2D2025%2FFACTOR%2005%2FF5%5FP1%2F1&amp;viewid=7b906dff%2D9fff%2D47b7%2Db387%2D041fbb839eeb</t>
    </r>
  </si>
  <si>
    <t xml:space="preserve">Director Departamento-  Director Programa-Coordinador Sede Villa Rosario- Comité Curricular, Docente del programa de Arquitectura, Comité de trabajo social y comité de modernización curricular. </t>
  </si>
  <si>
    <t>Realizar la actualización de los contenidos programáticos del programa académico, bajo una metodología adaptativa y articulada a la modernización de metodologías de enseñanza y medios educativos del programa</t>
  </si>
  <si>
    <t>Realizar una consulta amplia a los estudiantes del programa académico de Arquitectura para recopilar sus opiniones, intereses y necesidades en relación con la flexibilidad, la interdisciplinariedad y la interculturalidad en el plan de estudios</t>
  </si>
  <si>
    <t xml:space="preserve">Porcentaje de participación de los estudiantes del programa académico </t>
  </si>
  <si>
    <t xml:space="preserve">3 estudiantes de trabajo social y dos docentes </t>
  </si>
  <si>
    <t>Equipos de computo de laboratorio de URBANIA</t>
  </si>
  <si>
    <t xml:space="preserve">Implementar al menos  cuatro proyectos interdisciplinarios, en los que los estudiantes del programa académico de Arquitectura trabajen en colaboración con estudiantes de otras disciplinas. </t>
  </si>
  <si>
    <t>Establecer grupos de trabajo interdisciplinarios con el acompañamiento de los grupos de investigación que incluyan estudiantes de arquitectura y otras disciplinas relacionadas, como ingeniería civil, diseño industrial y ciencias ambientales; para desarrollar proyectos conjuntos que aborden desafíos complejos en el campo de la arquitectura y el urbanismo, fomentando la colaboración y el intercambio de conocimientos entre diferentes áreas</t>
  </si>
  <si>
    <t>Número de grupos de trabajo interdisciplinarios formados y activos en proyectos conjuntos</t>
  </si>
  <si>
    <t xml:space="preserve">grupos de investigación del programa </t>
  </si>
  <si>
    <t xml:space="preserve">equipos de computo de grupos de investigación </t>
  </si>
  <si>
    <r>
      <rPr>
        <u/>
        <sz val="11"/>
        <color rgb="FF0563C1"/>
        <rFont val="Calibri"/>
        <scheme val="minor"/>
      </rPr>
      <t xml:space="preserve">
</t>
    </r>
    <r>
      <rPr>
        <b/>
        <u/>
        <sz val="11"/>
        <color rgb="FF000000"/>
        <rFont val="Calibri"/>
        <scheme val="minor"/>
      </rPr>
      <t xml:space="preserve">PRIMER SEGUIMIENTO: S evidencia presentación de la documentación en la caracterización de el grupos de trabajo interdisciplinarios, sin embargo falta el informe de análisis de dichos trabajos interdisciplinar.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2002%2FF2%5FP1%2F7&amp;viewid=7b906dff%2D9fff%2D47b7%2Db387%2D041fbb839eeb</t>
    </r>
  </si>
  <si>
    <t>Establecer convenios de colaboración con otras facultades y programas académicos de la universidad, así como con instituciones externas, para identificar oportunidades de proyectos interdisciplinarios. Se promoverá la participación de estudiantes de arquitectura en proyectos conjuntos que aborden temas como la planificación urbana sostenible, la rehabilitación de patrimonio arquitectónico y la vivienda social</t>
  </si>
  <si>
    <t xml:space="preserve">Número de convenios de colaboración establecidos con otras facultades, programas académicos y instituciones externas para la realización de proyectos interdisciplinarios </t>
  </si>
  <si>
    <t xml:space="preserve">Dirección del programa de Arquitectura. </t>
  </si>
  <si>
    <t>Equipos tecnológicos del programa de Arquitectura.</t>
  </si>
  <si>
    <r>
      <rPr>
        <b/>
        <u/>
        <sz val="11"/>
        <color rgb="FF000000"/>
        <rFont val="Calibri"/>
        <scheme val="minor"/>
      </rPr>
      <t xml:space="preserve">PRIMER SEGUIMIENTO: Se evidencia  participación del Docente Elkin Raúl Gomez  convenio con universidad UNAM y la universidad  JUARES  de   la red de investigadores de Latinoamérica , sin embargo se debe aumentar la participación en convenios nacionales  e internacionales por el programa 
</t>
    </r>
    <r>
      <rPr>
        <u/>
        <sz val="11"/>
        <color rgb="FF0563C1"/>
        <rFont val="Calibri"/>
        <scheme val="minor"/>
      </rPr>
      <t xml:space="preserve">
https://arquitectura.unam.mx/coloquio-rilafeh-2019.html</t>
    </r>
  </si>
  <si>
    <t xml:space="preserve"> Evidencia, en los últimos cinco años, del número de estudiantes del programa académico beneficiados a través de estrategias de interacción física o virtual con otras instituciones nacionales e internacionales. En el caso de las movilidades salientes, preferiblemente en un segundo idioma.</t>
  </si>
  <si>
    <t>Aumentar la participación de los estudiantes del programa académico de Arquitectura en actividades de interacción física o virtual con otras instituciones nacionales e internacionales.</t>
  </si>
  <si>
    <t xml:space="preserve">Establecer alianzas con al menos tres instituciones nacionales e internacionales, con el fin de promover la interacción y el intercambio académico de los estudiantes del programa académico de Arquitectura. </t>
  </si>
  <si>
    <t>Realizar un estudio y análisis de instituciones nacionales e internacionales que sean referentes en el campo de la arquitectura, el ordenamiento territorial, la ruralidad, la vivienda y el urbanismo. Se evaluarán factores como la calidad académica, la reputación, las oportunidades de intercambio, la disponibilidad de recursos y la compatibilidad de los enfoques educativos.</t>
  </si>
  <si>
    <t>Número de instituciones nacionales e internacionales identificadas y evaluadas en el estudio de mercado</t>
  </si>
  <si>
    <r>
      <rPr>
        <b/>
        <u/>
        <sz val="11"/>
        <color rgb="FF000000"/>
        <rFont val="Calibri"/>
        <scheme val="minor"/>
      </rPr>
      <t xml:space="preserve">PRIMER SEGUIMIENTO: Se evidencia documentos soportes de la caracterización de la calidad académica, la reputación, las oportunidades de intercambio, la disponibilidad de recursos y la compatibilidad de los enfoques educativos. sin embargo falta el documento del análisis 
</t>
    </r>
    <r>
      <rPr>
        <u/>
        <sz val="11"/>
        <color rgb="FF0563C1"/>
        <rFont val="Calibri"/>
        <scheme val="minor"/>
      </rPr>
      <t xml:space="preserve">
loshttps://unipamplonaedu.sharepoint.com/sites/PLANDEMEJORAMIENTOARQUITECTURA2023-2025/Documentos%20compartidos/Forms/AllItems.aspx?id=%2Fsites%2FPLANDEMEJORAMIENTOARQUITECTURA2023%2D2025%2FDocumentos%20compartidos%2FPLAN%20DE%20MEJORAMIENTO%202023%2D2025%2FFACTOR%2001%2FF1%5FP1%2F2&amp;viewid=7b906dff%2D9fff%2D47b7%2Db387%2D041fbb839eeb</t>
    </r>
  </si>
  <si>
    <t xml:space="preserve">Establecer contactos y acuerdos de colaboración con las instituciones seleccionadas. Se realizarán reuniones con representantes de dichas instituciones para presentar el programa académico de Arquitectura de la Universidad de Pamplona, compartir intereses y objetivos comunes, y explorar posibilidades de intercambio de estudiantes, profesores, proyectos conjuntos e investigaciones colaborativas. </t>
  </si>
  <si>
    <t>Número de acuerdos de colaboración formalizados con instituciones nacionales e internacionales.</t>
  </si>
  <si>
    <t xml:space="preserve">Grupos de investigación del programa </t>
  </si>
  <si>
    <t>Incrementar en un 40% el número de estudiantes del programa académico de Arquitectura que participan en actividades de interacción física o virtual con otras instituciones nacionales e internacionales.</t>
  </si>
  <si>
    <t>Diseñar e implementar un programa de divulgación y promoción de las actividades de interacción con otras instituciones. Se crearán materiales informativos, como folletos, posters y videos, que destaquen los beneficios y oportunidades de participar en intercambios académicos, proyectos conjuntos y eventos internacionales.</t>
  </si>
  <si>
    <t>Número de eventos informativos y sesiones de orientación organizados para promover las actividades de interacción.</t>
  </si>
  <si>
    <t xml:space="preserve">2 estudiantes de trabajo social y dos docentes </t>
  </si>
  <si>
    <t xml:space="preserve"> Establecer un sistema de seguimiento y evaluación de la participación de los estudiantes en actividades de interacción. Se llevará un registro de los estudiantes que participan en intercambios académicos, pasantías, conferencias, workshops u otras actividades con instituciones nacionales e internacionales.</t>
  </si>
  <si>
    <t>Número de estudiantes registrados que participan en intercambios académicos, pasantías, conferencias, workshops u otras actividades con instituciones nacionales e internacionales.</t>
  </si>
  <si>
    <t xml:space="preserve"> Evidencia, en los últimos cinco años, de la oferta académica que facilite la aplicación de criterios de flexibilidad, con miras a garantizar la participación de los estudiantes, en el diseño de su propio plan académico, de acuerdo con sus intereses y necesidades.</t>
  </si>
  <si>
    <t xml:space="preserve">Ampliar y diversificar la oferta académica del programa académico de Arquitectura para facilitar la aplicación de criterios de flexibilidad y promover la participación de los estudiantes en el diseño de su propio plan académico. Esto incluye la creación de asignaturas optativas, seminarios temáticos y talleres que aborden diferentes áreas de interés en el campo de la arquitectura, el ordenamiento territorial, la vivienda y el urbanismo. </t>
  </si>
  <si>
    <t>Desarrollar al menos  tres asignaturas optativas, que permitan a los estudiantes del programa académico de Arquitectura profundizar en áreas específicas de interés relacionadas con el ordenamiento territorial, la vivienda y el urbanismo.</t>
  </si>
  <si>
    <t>Diseñar y desarrollar el currículo de las asignaturas optativas en colaboración con profesores especializados en las áreas temáticas relevantes. Esto incluirá la identificación de los contenidos, la elaboración de los planes de estudio, la selección de materiales y recursos de aprendizaje, y la definición de los métodos de evaluación.</t>
  </si>
  <si>
    <t>Número de asignaturas optativas diseñadas y desarrolladas en el currículo.</t>
  </si>
  <si>
    <t>Comité de modernización del programa de Arquitectura</t>
  </si>
  <si>
    <t>Establecerá un cronograma de trabajo que permita la formulación, evaluación y activación en el plan de estudios  de asignaturas optativas por parte del Comité Curricular.</t>
  </si>
  <si>
    <t>Cumplimiento del cronograma de trabajo establecido para la formulación, evaluación y activación de las asignaturas optativas por parte del Comité Curricular.</t>
  </si>
  <si>
    <t xml:space="preserve">Organizar al menos dos seminarios temáticos y talleres prácticos anualmente, en los que los estudiantes del programa académico de Arquitectura tengan la oportunidad de explorar y aplicar conocimientos en áreas emergentes y relevantes para la profesión. </t>
  </si>
  <si>
    <t>Establecer un calendario anual que incluya al menos dos eventos de formación en arquitectura. Además, se coordinarán los recursos necesarios, como los conferencistas invitados, los espacios físicos y los materiales requeridos para la realización exitosa de los seminarios y talleres.</t>
  </si>
  <si>
    <t>Número de eventos de formación en arquitectura organizados anualmente.</t>
  </si>
  <si>
    <r>
      <rPr>
        <b/>
        <u/>
        <sz val="11"/>
        <color rgb="FF000000"/>
        <rFont val="Calibri"/>
        <scheme val="minor"/>
      </rPr>
      <t xml:space="preserve">PRIMER SEGUIMIENTO: se evidencia cronograma del año 2023  de las actividades programas d ellos eventos a ejecutar por parte del programa, sin embargo falta el informe consolidado del numero de actividades de eventos ejecutados que contenga los conferencistas invitados, los espacios físicos y los materiales requeridos para la realización exitosa de los seminarios y talleres.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2005%2FF5%5FP1%2F2&amp;viewid=7b906dff%2D9fff%2D47b7%2Db387%2D041fbb839eeb</t>
    </r>
  </si>
  <si>
    <t>Diseño de  contenidos y el formato de los seminarios temáticos y talleres prácticos, teniendo en cuenta los intereses y necesidades de los estudiantes en  el campo de la arquitectura, la construcción el ordenamiento territorial, la vivienda y el urbanismo</t>
  </si>
  <si>
    <t>Número de seminarios temáticos y talleres prácticos diseñados y desarrollados anualmente.</t>
  </si>
  <si>
    <t>ESTRATEGIAS PEDAGÓGICAS</t>
  </si>
  <si>
    <t xml:space="preserve"> Evidencia del impacto de las distintas estrategias pedagógicas implementadas para la gestión del currículo y el logro de los resultados de aprendizaje esperados.</t>
  </si>
  <si>
    <t>Mejorar el impacto de las estrategias pedagógicas implementadas para la gestión del currículo y el logro de los resultados de aprendizaje esperados en el programa académico de Arquitectura.</t>
  </si>
  <si>
    <t>Aumentar en un 20% el porcentaje de estudiantes que alcanzan los resultados de aprendizaje esperados, como se evidencia a través de la evaluación de sus desempeños en los diferentes cursos y proyectos del programa.</t>
  </si>
  <si>
    <t>Diseñar y aplicar un programa de capacitación para los profesores del programa académico de Arquitectura, con el objetivo de fortalecer sus habilidades pedagógicas y su capacidad para implementar estrategias efectivas de enseñanza y evaluación.</t>
  </si>
  <si>
    <t>Porcentaje de profesores del programa que participan en el programa de capacitación.</t>
  </si>
  <si>
    <t xml:space="preserve">Implementar un sistema de seguimiento y evaluación del desempeño de los estudiantes en relación con los resultados de aprendizaje esperados. Esto incluirá la revisión de contenidos programáticos, la definición de indicadores de desempeño y la recopilación de datos sobre el rendimiento de los estudiantes en los diferentes cursos y proyectos del programa. </t>
  </si>
  <si>
    <t>Porcentaje de cursos y proyectos del programa que cuentan con criterios claros de evaluación alineados con los resultados de aprendizaje.</t>
  </si>
  <si>
    <r>
      <rPr>
        <b/>
        <u/>
        <sz val="11"/>
        <color rgb="FF000000"/>
        <rFont val="Calibri"/>
        <scheme val="minor"/>
      </rPr>
      <t xml:space="preserve">1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2002%2FF2%5FP1%2F4&amp;viewid=7b906dff%2D9fff%2D47b7%2Db387%2D041fbb839eeb</t>
    </r>
  </si>
  <si>
    <t>VINCULACIÓN E INTERACCIÓN SOCIAL</t>
  </si>
  <si>
    <t>Presentación de análisis periódicos y sistemáticos sobre el nivel de contribución de las estrategias y acciones de sus estudiantes y profesores en el grado de satisfacción de los grupos de interés previamente definidos por el programa académico.</t>
  </si>
  <si>
    <t>Mejorar el grado de satisfacción de los grupos de interés priorizados para la extensión social del programa académico de Arquitectura mediante la implementación de estrategias y acciones efectivas por parte de los estudiantes y profesores.</t>
  </si>
  <si>
    <t>Aumentar en un 20% el nivel de satisfacción de los grupos de interés priorizados para la extensión social del programa académico, según los análisis periódicos y sistemáticos realizados.</t>
  </si>
  <si>
    <t>Realizar un diagnóstico de los grupos de interés priorizados para la extensión social del programa académico de Arquitectura. Esto implicará identificar y comprender las necesidades, expectativas y demandas de estos grupos en relación con las estrategias y acciones implementadas por los estudiantes y profesores.</t>
  </si>
  <si>
    <t>Porcentaje de grupos de interés priorizados identificados y clasificados.</t>
  </si>
  <si>
    <t>aqui voy</t>
  </si>
  <si>
    <t>Diseñar e implementar acciones específicas que aborden las necesidades y expectativas identificadas en el diagnóstico. Estas acciones pueden incluir proyectos de extensión, actividades de divulgación, eventos colaborativos y otras iniciativas que promuevan la interacción y la satisfacción de los grupos de interés priorizados.</t>
  </si>
  <si>
    <t>Número y diversidad de acciones implementadas en función de las necesidades identificadas.</t>
  </si>
  <si>
    <t xml:space="preserve">Comité de trabajo social y comité curricular </t>
  </si>
  <si>
    <t xml:space="preserve">Realizar análisis periódicos y sistemáticos del impacto de las estrategias y acciones implementadas por los estudiantes y profesores en el grado de satisfacción de los grupos de interés priorizados. </t>
  </si>
  <si>
    <t>Nivel de satisfacción de los grupos de interés priorizados, según las encuestas de satisfacción realizadas.</t>
  </si>
  <si>
    <t xml:space="preserve"> </t>
  </si>
  <si>
    <t>PROYECTO 2. MEJORAMIENTO DE SISTEMAS DE EVALUACIÓN Y RESULTADOS DE APRENDIZAJE</t>
  </si>
  <si>
    <t>SISTEMA DE EVALUACIÓN DE ESTUDIANTES</t>
  </si>
  <si>
    <t>Evidencia de que el sistema de evaluación de estudiantes definido por la institución e implementado por el programa académico contribuye a reconocer y valorar los resultados de aprendizaje de los estudiantes y, que su análisis periódico aporta al mejoramiento continuo del proceso de formación a partir de innovaciones educativas.</t>
  </si>
  <si>
    <t>Mejorar el sistema de evaluación de estudiantes del programa académico de Arquitectura para reconocer y valorar de manera efectiva los resultados de aprendizaje, y utilizar su análisis periódico como base para implementar innovaciones educativas y promover el mejoramiento continuo del proceso de formación.</t>
  </si>
  <si>
    <t>Incrementar en un 20% la percepción de los estudiantes respecto a que el sistema de evaluación del programa académico de Arquitectura reconoce y valora de manera efectiva sus resultados de aprendizaje, y en un 15% la percepción de que el análisis periódico del sistema aporta al mejoramiento continuo del proceso de formación a partir de innovaciones educativas.</t>
  </si>
  <si>
    <t>Realizar talleres de capacitación y sensibilización dirigidos a profesores y estudiantes del programa académico de Arquitectura, con el objetivo de dar a conocer las características y beneficios de la implantación de nuevos sistemas de evaluación.</t>
  </si>
  <si>
    <t>Número de talleres realizados.</t>
  </si>
  <si>
    <t>Auditorios de la institución</t>
  </si>
  <si>
    <t>Implementar una estrategia de retroalimentación y seguimiento de los resultados de aprendizaje de los estudiantes a través de la revisión periódica de los métodos y criterios de evaluación. Esto implicará la recopilación de datos sobre el desempeño de los estudiantes, la identificación de áreas de mejora y la implementación de ajustes en el sistema de evaluación en función de los hallazgos.</t>
  </si>
  <si>
    <t>Recopilación de datos sobre el desempeño de los estudiantes.</t>
  </si>
  <si>
    <t xml:space="preserve"> Evidencia de apreciaciones sobre los sistemas de aprendizaje que desarrolla o implementa el programa académico.</t>
  </si>
  <si>
    <t>Fortalecer los sistemas de aprendizaje implementados por el programa académico de Arquitectura, con el fin de asegurar una experiencia educativa enriquecedora y de calidad para los estudiantes, basada en apreciaciones y retroalimentación constructiva de los actores involucrados.</t>
  </si>
  <si>
    <t>Obtener una calificación promedio de satisfacción de los estudiantes del programa académico de Arquitectura en las apreciaciones sobre los sistemas de aprendizaje desarrollados o implementados.</t>
  </si>
  <si>
    <t>Realizar encuestas de satisfacción a los estudiantes del programa académico de Arquitectura para recopilar sus apreciaciones sobre los sistemas de  evaluación  implementados. Estas encuestas podrán incluir preguntas sobre la claridad de los contenidos, la relevancia de las actividades de aprendizaje, la disponibilidad de recursos y materiales, así como también la calidad de la retroalimentación proporcionada por los profesores.</t>
  </si>
  <si>
    <t>Tasa de respuesta de los estudiantes.</t>
  </si>
  <si>
    <t>Comité de modernización del programa de Arquitectura y comité de trabajo social</t>
  </si>
  <si>
    <r>
      <rPr>
        <b/>
        <u/>
        <sz val="11"/>
        <color rgb="FF000000"/>
        <rFont val="Calibri"/>
        <scheme val="minor"/>
      </rPr>
      <t xml:space="preserve">PRIMER SEGUIMIENTO: Se evidencia matriz de recolección de los estudiantes encuestados de sobre los sistemas de aprendizaje implementados, de la claridad de los contenidos, la relevancia de las actividades de aprendizaje, la disponibilidad de recursos y materiales, Se recomienda realizar el documento de análisis.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SEGUIMIENTO%20PETICIONES%20ESTUDIANTES%2FPAMPLONA%2FSOPORTES%20ARQUITECTURA%20PAMPLONA%2F01%2FBIENESTAR&amp;viewid=7b906dff%2D9fff%2D47b7%2Db387%2D041fbb839eeb</t>
    </r>
  </si>
  <si>
    <t xml:space="preserve">Establecer un sistema de reporte, monitoreo  y evaluación de la calidad de los sistemas de aprendizaje implementados, que incluya la observación de clases, el análisis de materiales educativos y la revisión de trabajos, el seguimiento de alertas tempranas, y proyectos de los estudiantes. </t>
  </si>
  <si>
    <t>Análisis de materiales educativos y seguimiento a los mecanismos de alertas tempranas.</t>
  </si>
  <si>
    <t>Equipos de computo del programa y plataforma office 365</t>
  </si>
  <si>
    <t xml:space="preserve"> Evidencia del grado de conocimiento y apropiación de profesores y estudiantes sobre el sistema de evaluación de los aprendizajes y su impacto en los resultados de aprendizaje de los estudiantes.</t>
  </si>
  <si>
    <t xml:space="preserve"> Incrementar el conocimiento y la apropiación del sistema de evaluación de los aprendizajes por parte de profesores y estudiantes del programa académico de Arquitectura, promoviendo la comprensión de su impacto en los resultados de aprendizaje y fomentando su aplicación efectiva en la práctica educativa.</t>
  </si>
  <si>
    <t>Alcanzar un porcentaje de participación de profesores y estudiantes en actividades de capacitación y formación sobre el sistema de evaluación de los aprendizajes de al menos el 70%, y lograr que el 80% de los participantes manifiesten un nivel alto de conocimiento y apropiación del sistema y su impacto en los resultados de aprendizaje, en un plazo de 18 meses.</t>
  </si>
  <si>
    <t>Diseñar y ofrecer programas de capacitación y desarrollo profesional para profesores y estudiantes, con el objetivo de brindarles una comprensión profunda del sistema de evaluación de los resultados de aprendizaje y su impacto en la formación en Arquitectura.</t>
  </si>
  <si>
    <t>Participación de profesores y estudiantes en los programas.</t>
  </si>
  <si>
    <t>Equipos de programa de Arquitectura.</t>
  </si>
  <si>
    <t>Promover espacios de diálogo y colaboración entre profesores y estudiantes para discutir y compartir experiencias relacionadas con el sistema de evaluación de los aprendizajes. Estos espacios pueden incluir grupos de estudio, mesas redondas, foros en línea o tutorías individuales</t>
  </si>
  <si>
    <t>Número y diversidad de espacios establecidos.</t>
  </si>
  <si>
    <r>
      <rPr>
        <b/>
        <u/>
        <sz val="11"/>
        <color rgb="FF000000"/>
        <rFont val="Calibri"/>
        <scheme val="minor"/>
      </rPr>
      <t xml:space="preserve">PRIMER SEGUIMIENTO: Se evidencia registro fotográfico de  espacios de diálogo y colaboración entre profesores y estudiantes relacionadas con el sistema de evaluación de los resultados de aprendizajes, se sugiere aumentar el numero de eventos de participación.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SEGUIMIENTO%20PETICIONES%20ESTUDIANTES%2FPAMPLONA%2FSOPORTES%20ARQUITECTURA%20PAMPLONA%2F08&amp;viewid=7b906dff%2D9fff%2D47b7%2Db387%2D041fbb839eeb</t>
    </r>
  </si>
  <si>
    <t>RESULTADOS DE APRENDIZAJE</t>
  </si>
  <si>
    <t xml:space="preserve"> Existencia de planes de mejoramiento que permitan el ajuste sobre los aspectos curriculares y las metodologías de enseñanza aprendizaje, a partir de los resultados de aprendizaje alcanzados por los estudiantes, en coherencia con los cambios y necesidades del contexto.</t>
  </si>
  <si>
    <t>Desarrollar y aplicar planes de mejoramiento que permitan ajustar los aspectos curriculares y las metodologías de enseñanza-aprendizaje en el programa académico de Arquitectura, en coherencia con los resultados de aprendizaje alcanzados por los estudiantes y en respuesta a los cambios y necesidades del entorno profesional.</t>
  </si>
  <si>
    <t>Implementar al menos dos planes de mejoramiento basados en los resultados de aprendizaje en arquitectura, que involucren ajustes curriculares y metodológicos para fortalecer la formación de los estudiantes y asegurar la pertinencia y calidad del programa académico.</t>
  </si>
  <si>
    <t>Desarrollar estrategias pedagógicas innovadoras y actualizadas que se ajusten a las necesidades y cambios del entorno profesional. Esto puede incluir la incorporación de nuevas técnicas de enseñanza, el uso de herramientas tecnológicas, la integración de proyectos prácticos y la promoción del trabajo colaborativo entre estudiantes.</t>
  </si>
  <si>
    <t>Porcentaje de nuevas técnicas de enseñanza incorporadas</t>
  </si>
  <si>
    <t>Brindar capacitación y desarrollo profesional a los profesores del programa de Arquitectura, con el fin de fortalecer sus competencias pedagógicas y actualizar sus conocimientos en relación con los cambios y tendencias en la disciplina. Esto puede incluir talleres, cursos, seminarios y grupos de estudio dirigidos a mejorar la calidad de la enseñanza y la evaluación.</t>
  </si>
  <si>
    <t>Número de actividades de capacitación realizadas</t>
  </si>
  <si>
    <t xml:space="preserve"> Evidencia del conocimiento de los estudiantes sobre los mecanismos de evaluación implementados en cada materia/asignatura/ curso/ módulo, entre otros y cómo estos se articulan con los resultados de aprendizaje del programa académico.</t>
  </si>
  <si>
    <t>Garantizar el conocimiento y comprensión de los estudiantes sobre los mecanismos de evaluación implementados en cada materia, asignatura, curso o módulo del programa de Arquitectura, así como su articulación con los resultados de aprendizaje del programa y los núcleos problémicos</t>
  </si>
  <si>
    <t>Asegurar que al menos el 80% de los estudiantes del programa de Arquitectura demuestren un conocimiento claro y articulado de los mecanismos de evaluación implementados en cada componente del currículo. Esto se medirá a través de pruebas escritas, encuestas de percepción y evaluaciones orales en las que los estudiantes puedan explicar los criterios de evaluación, los tipos de actividades evaluativas y cómo estas se relacionan con los resultados de aprendizaje y los desafíos territoriales abordados en el programa.</t>
  </si>
  <si>
    <t>Elaborar guías claras y detalladas que describan los mecanismos de evaluación implementados en cada asignatura/curso/módulo del programa de Arquitectura. Estas guías deberán ser compartidas con los estudiantes al inicio de cada período académico para asegurar su comprensión y conocimiento.</t>
  </si>
  <si>
    <t>Cumplimiento de la entrega de guías de evaluación</t>
  </si>
  <si>
    <t>Organizar sesiones de seguimiento y retroalimentación con los estudiantes para evaluar su comprensión y conocimiento de los mecanismos de evaluación implementados en los espacios formativos. Estas sesiones pueden realizarse de manera individual o grupal</t>
  </si>
  <si>
    <t>Porcentaje de sesiones de seguimiento realizadas</t>
  </si>
  <si>
    <t>Espacios de talleres del programa</t>
  </si>
  <si>
    <t>FACTOR 6: PERMANENCIA Y GRADUACIÓN</t>
  </si>
  <si>
    <t>PROYECTO 1. PROGRAMA DE SISTEMA DE ALERTAS TEMPRANAS</t>
  </si>
  <si>
    <t>CARACTERIZACIÓN DE ESTUDIANTES Y SISTEMA DE ALERTAS TEMPRANAS</t>
  </si>
  <si>
    <t>Evidencia del impacto en el desempeño académico, permanencia y graduación de los estudiantes del programa académico, derivado de las estrategias asociadas al sistema de alertas tempranas y al proceso de acompañamiento.</t>
  </si>
  <si>
    <t>Mejorar el desempeño académico, la permanencia y la tasa de graduación de los estudiantes del programa académico, a través de la implementación de estrategias asociadas al sistema de alertas tempranas y al proceso de acompañamiento.</t>
  </si>
  <si>
    <t xml:space="preserve">Aumentar la tasa de graduación de los estudiantes en un 8% </t>
  </si>
  <si>
    <t xml:space="preserve">Implementar un programa de tutorías académicas y orientación vocacional para los estudiantes en riesgo de abandonar sus estudios. </t>
  </si>
  <si>
    <t>Porcentaje de estudiantes en riesgo de abandono que participan en el programa de tutorías.</t>
  </si>
  <si>
    <t>Comité de trabajo social y dirección del programa</t>
  </si>
  <si>
    <t xml:space="preserve">Equipos de computo de la dirección del programa </t>
  </si>
  <si>
    <t>Director Departamento-  Director Programa-Coordinador Sede Villa Rosario- Comité Curricular, Docente del programa de Arquitectura, Comité de trabajo social y comité de alertas tempranas</t>
  </si>
  <si>
    <t>Organizar talleres y capacitaciones sobre habilidades de estudio, gestión del tiempo y técnicas de aprendizaje efectivas para todos los estudiantes del programa académico.</t>
  </si>
  <si>
    <t>Número de talleres y capacitaciones organizados.</t>
  </si>
  <si>
    <t>24/06/2025
El programa presenta como evidencia dos flayers de invitación a talleres impulsados por la dirección del mismo, en estos se abordan temas relacionados con habilidades blandas y con enfoque en salud emocional.</t>
  </si>
  <si>
    <t xml:space="preserve">Actualizar de manera periódica, el reglamento y la gestión documental de trabajo de grado con base a las nuevas tendencias de formación, practica e investigación en Arquitectura </t>
  </si>
  <si>
    <t xml:space="preserve">Número de actualización a la gestión documental del comité de trabajo de grado </t>
  </si>
  <si>
    <t>24/06/2025
El programa presenta como evidencia los siguientes documentos:
*Formato para formulación de propuestas de trabajos de grado de investigación y diplomado.
*Formato para formulación de propuestas de trabajos de grado modalidad práctica.
*Formato para formulación de propuestas de trabajos de grado modalidad práctica con empresas privadas.
*Formato presentación propuesta trabajo de grado.
*Formatos de evaluación de cada tipo de práctica.
No se evidencia un historial de actualizaciones de los documentos, se recomienda remitirse al PAC-01 Elaboración y Control de la Información Documentada del Sistema Integrado de Gestión, para que puedan ajustar los formatos según los criterios establecidos por el SIG.</t>
  </si>
  <si>
    <t>Incrementar la tasa de permanencia de los estudiantes en un 5%.</t>
  </si>
  <si>
    <t xml:space="preserve">Implementar programas de apoyo y orientación estudiantil que promuevan la integración social, emocional y académica de los estudiantes en el programa. </t>
  </si>
  <si>
    <t>Participación de los estudiantes en los programas de apoyo y orientación.</t>
  </si>
  <si>
    <t>24/06/2025
El programa presenta como evidencia dos flayers de invitación a talleres impulsados por la dirección del mismo, en estos se abordan temas relacionados con habilidades blandas y con enfoque en salud emocional.
Además, anexa fotografias de la realización de los mismos, contando con la participación de docentes y estudiantes.</t>
  </si>
  <si>
    <t>Creación de grupos de estudio, la asignación de mentores o tutores, y la organización de actividades extracurriculares para fomentar un sentido de pertenencia y comunidad entre los estudiantes.</t>
  </si>
  <si>
    <t>24/06/2025
El programa presenta como evidencia material fotográfico de tres eventos realizados:
*Miercoles de arquitectura
*Novena de arquitectura
*Salida de campo villa del rosario
En cada uno se evidencia la participación de los estudiantes, se recomienda cargar información relacionada con asignación de mentores, tutores y organización de grupos de estudio.</t>
  </si>
  <si>
    <t>AJUSTES A LOS ASPECTOS CURRICULARES</t>
  </si>
  <si>
    <t>Existencia de un mecanismo de evaluación curricular permanente que posibilite al programa académico la revisión y ajuste constante de sus procesos curriculares y de gestión, en atención a las particularidades de su población y a las necesidades y dinámicas de sus contextos.</t>
  </si>
  <si>
    <t>Establecer un mecanismo de evaluación curricular permanente que permita al programa académico revisar y ajustar constantemente sus procesos curriculares y de gestión en función de las particularidades de su población y las necesidades y dinámicas de sus contextos, garantizando así la pertinencia y calidad del currículo</t>
  </si>
  <si>
    <t>Desarrollar un plan de mejora curricular que incluya la actualización de contenidos, métodos de enseñanza y recursos educativos.</t>
  </si>
  <si>
    <t>Organizar reuniones y talleres colaborativos con profesores y expertos en el campo de la arquitectura para discutir y proponer mejoras al currículo. Estas sesiones permitirán recopilar ideas, intercambiar experiencias y diseñar un plan de acción con medidas específicas para actualizar y mejorar el currículo.</t>
  </si>
  <si>
    <t>Número de reuniones y talleres organizados.</t>
  </si>
  <si>
    <r>
      <rPr>
        <b/>
        <u/>
        <sz val="11"/>
        <color rgb="FF000000"/>
        <rFont val="Calibri"/>
      </rPr>
      <t xml:space="preserve">
PRIMER SEGUIMIENTO: Se evidencia  participación  de los egresados, estudiantes, docentes y comunidad en general en el taller en cual permitieron  recopilar ideas, intercambiar experiencias para la actualización del plan e estudios del programa</t>
    </r>
    <r>
      <rPr>
        <u/>
        <sz val="11"/>
        <color rgb="FF0563C1"/>
        <rFont val="Calibri"/>
      </rPr>
      <t xml:space="preserve">  
https://unipamplonaedu.sharepoint.com/sites/PLANDEMEJORAMIENTOARQUITECTURA2023-2025/Documentos%20compartidos/Forms/AllItems.aspx?id=%2Fsites%2FPLANDEMEJORAMIENTOARQUITECTURA2023%2D2025%2FDocumentos%20compartidos%2FSEGUIMIENTO%20PETICIONES%20ESTUDIANTES%2FPAMPLONA%2FSOPORTES%20ARQUITECTURA%20PAMPLONA%2F08&amp;viewid=7b906dff%2D9fff%2D47b7%2Db387%2D041fbb839eeb
</t>
    </r>
    <r>
      <rPr>
        <u/>
        <sz val="11"/>
        <color rgb="FF000000"/>
        <rFont val="Calibri"/>
      </rPr>
      <t>24/06/2025
El programa presenta como evidencia el "Informe de análisis de la satisfacciónen el desarrollo de actividades académicas  y aprendizaje obtenido de los estudiantes, docentes y egresados de arquitectura, con el objetivo de Analizar el estado de satisfacción del desarrollo de actividades académicas en  concordancia con los campos de acción y el mercado laboral para el aprendizaje de la 
arquitectura.
Se sugiere adjuntar las actas de reunión de los encuentros realizados y actualizar el informe por lo menos hasta la vigencia 2024</t>
    </r>
  </si>
  <si>
    <t>Creación de un sistema de seguimiento periódico para la evaluación del plan de estudios del programa por áreas, contenidos, recursos fiscos y medios educativos entre otros.</t>
  </si>
  <si>
    <t>Número de evaluaciones del plan de estudios.</t>
  </si>
  <si>
    <t>24/06/2025
El programa presenta como evidencia la siguiente documentación:
*Material fotográfico que soporta los encuentros de seguimiento a plan de estudios.
*Informe de diagnostico preliminar sobre la evaluación de los RAP.
*Encuesta para implementación de los RAP, dirigida a docentes y estudiantes.
*Formulario para la evaluación de los docentes.
*Estrategia de intervención académica (grupos focales con estudiantes en riesgo académico y alertas tempranas.
En cada documento se encuentra la explicación del por qué de la aplicación de cada instrumento, sus objetivos, su metodología y razón de ser.</t>
  </si>
  <si>
    <t>Presentación del análisis de los resultados derivados del sistema de alertas tempranas y su impacto en el currículo, para mejorar el desempeño académico de los estudiantes, su permanencia y graduación.</t>
  </si>
  <si>
    <t>Realizar una presentación anual del análisis de los resultados derivados del sistema de alertas tempranas y su impacto en el currículo, con el fin de identificar áreas de mejora y tomar acciones específicas para mejorar el desempeño académico de los estudiantes, su permanencia y graduación.</t>
  </si>
  <si>
    <t>Realizar una presentación anual de los resultados del sistema de alertas tempranas, identificando áreas de mejora y proponiendo acciones específicas para mejorar el desempeño académico, la permanencia y la graduación de los estudiantes.</t>
  </si>
  <si>
    <t>Recopilar datos relevantes sobre el desempeño académico, la permanencia y la graduación de los estudiantes a partir del sistema de alertas tempranas y otras fuentes de información.</t>
  </si>
  <si>
    <t>Utilización de los datos para la toma de decisiones y la implementación de acciones.</t>
  </si>
  <si>
    <t xml:space="preserve">Comité de trabajo social y Comité de alertas tempranas  </t>
  </si>
  <si>
    <r>
      <rPr>
        <b/>
        <u/>
        <sz val="11"/>
        <color rgb="FF000000"/>
        <rFont val="Calibri"/>
      </rPr>
      <t xml:space="preserve">
PRIMER SEGUIMIENTO: Se evidencia  documento propio del programa  en Excel de la caracterización del desempeño académico, la permanencia y la graduación de los estudiantes del programa, sin embargo falta realizar el informe de  análisis.
</t>
    </r>
    <r>
      <rPr>
        <u/>
        <sz val="11"/>
        <color rgb="FF0563C1"/>
        <rFont val="Calibri"/>
      </rPr>
      <t xml:space="preserve">
https://unipamplonaedu.sharepoint.com/sites/PLANDEMEJORAMIENTOARQUITECTURA2023-2025/Documentos%20compartidos/Forms/AllItems.aspx?id=%2Fsites%2FPLANDEMEJORAMIENTOARQUITECTURA2023%2D2025%2FDocumentos%20compartidos%2FSEGUIMIENTO%20PETICIONES%20ESTUDIANTES%2FPAMPLONA%2FSOPORTES%20ARQUITECTURA%20PAMPLONA%2F01%2FBIENESTAR&amp;viewid=7b906dff%2D9fff%2D47b7%2Db387%2D041fbb839eeb
</t>
    </r>
    <r>
      <rPr>
        <u/>
        <sz val="11"/>
        <color rgb="FF000000"/>
        <rFont val="Calibri"/>
      </rPr>
      <t>24/06/2025
Adicional a la documentación presentada durante el primer seguimiento, se anexan los informes de resultados de aprendizaje RAP aplicados tanto en la sede de Pamplona como en la de Villa del Rosario y el informe del RAP 2, el cual proyecta representaciones bidimensionales y tridimensionales de espacios habitables, utilizando medios físicos y
 herramientas digitales asistidos por tecnologías de la información y la comunicación (TIC)</t>
    </r>
  </si>
  <si>
    <t xml:space="preserve">Preparar informes y presentaciones que resuman los resultados del sistema de alertas tempranas y propongan acciones específicas para mejorar el desempeño académico, la permanencia y la graduación de los estudiantes. </t>
  </si>
  <si>
    <t xml:space="preserve">Número de informes presentados </t>
  </si>
  <si>
    <t xml:space="preserve">Comité de alertas tempranas </t>
  </si>
  <si>
    <r>
      <rPr>
        <b/>
        <u/>
        <sz val="11"/>
        <color rgb="FF000000"/>
        <rFont val="Calibri"/>
        <scheme val="minor"/>
      </rPr>
      <t xml:space="preserve">PRIMER SEGUIMIENTO: Se evidencia  documento propio del programa  en Excel de la caracterización del desempeño académico, la permanencia y la graduación de los estudiantes del programa, sin embargo falta realizar el informe de  análisis.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2006%2FF6%5FP1%2F1&amp;viewid=7b906dff%2D9fff%2D47b7%2Db387%2D041fbb839eeb
</t>
    </r>
    <r>
      <rPr>
        <u/>
        <sz val="11"/>
        <color rgb="FF000000"/>
        <rFont val="Calibri"/>
        <scheme val="minor"/>
      </rPr>
      <t xml:space="preserve">24/06/2025
El programa presenta como evidencia documentación relacionada con los RAP, por una parte está la información referente a la sede de Pamplona, donde anexa los informes de resultados de los RAP, además anexa los resultados de las encuestas evaluadoras aplicadas.
En cuanto a la sede de villa del rosario, se evidencia la misma estructura de documentación.
</t>
    </r>
    <r>
      <rPr>
        <u/>
        <sz val="11"/>
        <color rgb="FF0563C1"/>
        <rFont val="Calibri"/>
        <scheme val="minor"/>
      </rPr>
      <t xml:space="preserve">
</t>
    </r>
    <r>
      <rPr>
        <u/>
        <sz val="11"/>
        <color rgb="FF000000"/>
        <rFont val="Calibri"/>
        <scheme val="minor"/>
      </rPr>
      <t>Se debe complementr información con los resultados del sistema de alertas tempranas y en base a estos proponer acciones de mejora.</t>
    </r>
  </si>
  <si>
    <t xml:space="preserve"> Evidencia de los ajustes curriculares derivados del análisis del seguimiento del desempeño académico de los estudiantes, su permanencia y graduación.</t>
  </si>
  <si>
    <t>Realizar al menos dos ajustes curriculares significativos en un período de 2 años, basados en el análisis del seguimiento del desempeño académico de los estudiantes, su permanencia y graduación, con el objetivo de optimizar el currículo y mejorar los resultados de aprendizaje y la experiencia de los estudiantes.</t>
  </si>
  <si>
    <t>Implementar dos ajustes curriculares basados en el análisis del seguimiento del desempeño académico de los estudiantes, su permanencia y graduación, con el objetivo de fortalecer los resultados de aprendizaje y mejorar la experiencia educativa de los estudiantes.</t>
  </si>
  <si>
    <t>Realizar reuniones y sesiones de trabajo colaborativo para revisar los contenidos, los métodos de enseñanza y los recursos educativos utilizados en las áreas identificadas como problemáticas.</t>
  </si>
  <si>
    <t>Número de reuniones y sesiones organizadas.</t>
  </si>
  <si>
    <t xml:space="preserve">Comité de alertas tempranas y comité de modernización </t>
  </si>
  <si>
    <t>Sala de profesores del programa y medios digitales del programa</t>
  </si>
  <si>
    <t>24/06/2025
El programa presenta como evidencias de cumplimiento material fotográfico de las reuniones llevada a cabo con docentes y estudiantes,
Se recomienda anexar las actas de reunión y listados de asistencia, además de material de apoyo como las diapositivas socializadas en las mismas.</t>
  </si>
  <si>
    <t>Capacitar a los profesores en el uso de las nuevas estrategias pedagógicas y recursos educativos, brindándoles formación y orientación sobre cómo integrarlos efectivamente en el currículo y adaptarlos a las necesidades de los estudiantes.</t>
  </si>
  <si>
    <t xml:space="preserve">Número de capacitaciones realizadas </t>
  </si>
  <si>
    <r>
      <rPr>
        <b/>
        <u/>
        <sz val="11"/>
        <color rgb="FF000000"/>
        <rFont val="Calibri"/>
      </rPr>
      <t xml:space="preserve">PRIMER SEGUIMIENTO: Se evidencia  una capacitación de estrategias  pedagógicas y recursos educativos del programa.
</t>
    </r>
    <r>
      <rPr>
        <u/>
        <sz val="11"/>
        <color rgb="FF0563C1"/>
        <rFont val="Calibri"/>
      </rPr>
      <t xml:space="preserve">
analisis.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08&amp;viewid=7b906dff%2D9fff%2D47b7%2Db387%2D041fbb839eeb
</t>
    </r>
    <r>
      <rPr>
        <u/>
        <sz val="11"/>
        <color rgb="FF000000"/>
        <rFont val="Calibri"/>
      </rPr>
      <t>24/06/2025
El programa muestra como evidencia dos enlaces de acceso a capacitaciones via Moodle (no se cuenta con las credenciales para verificar la información) y el cuadro maestro del programa arquitectura
Se sugiere tener mas claridad en cuanto al cargue de evidencia relacionada con el número de capacitaciones realizadas con enfásis en nuevas estrategias pedagógicas y recursos educativos.</t>
    </r>
  </si>
  <si>
    <t>Implementar un plan de monitoreo y evaluación para evaluar el impacto de los ajustes curriculares en los resultados de aprendizaje y en la experiencia educativa de los estudiantes. Recopilar datos sobre el desempeño académico, la satisfacción estudiantil y la retención de los estudiantes para evaluar el éxito de los ajustes realizados</t>
  </si>
  <si>
    <t xml:space="preserve">Documento de plan de mejoramiento y evaluación </t>
  </si>
  <si>
    <t>24/06/2025
El programa presenta como evidencia los resultados de la encuesta de evaluación y percepción de los RAP aplicada a los estudiantes de Pamplona.
Se sugiere presentar un documento con la estructura del plan de monitoreo y evaluación implementado, recopilando los resultados del mismo y las acciones de mejora generadas.</t>
  </si>
  <si>
    <t xml:space="preserve">PROYECTO 2. PROGRAMA DE SELECCIÓN Y ADMISIÓN DE ESTUDIANTES NUEVOS </t>
  </si>
  <si>
    <t>MECANISMOS DE SELECCIÓN</t>
  </si>
  <si>
    <t xml:space="preserve"> Demostración de procesos sistemáticos de evaluación sobre los mecanismos y criterios de admisión de los estudiantes, y que con base en ellos realiza acciones conducentes al mejoramiento del proceso en favor de la permanencia y graduación de los estudiantes y monitoreo de los resultados de dichas acciones.</t>
  </si>
  <si>
    <t>Mejorar los procesos de admisión de estudiantes para favorecer la permanencia y graduación.</t>
  </si>
  <si>
    <t>Implementar mejoras en los procesos de admisión de estudiantes que resulten en un aumento en la tasa de permanencia y graduación de los estudiantes.</t>
  </si>
  <si>
    <t>Realizar un análisis de los resultados de las pruebas ICFES y Saber Pro de los estudiantes  en el programa de Arquitectura, identificando las áreas de mejora y las oportunidades de fortalecimiento académico.</t>
  </si>
  <si>
    <t>Porcentaje de estudiantes que alcanzan el puntaje promedio o superior en las pruebas ICFES y Saber Pro.</t>
  </si>
  <si>
    <t>Equipos de computo de la dirección del programa Software ArcGIS</t>
  </si>
  <si>
    <t>dos años</t>
  </si>
  <si>
    <r>
      <rPr>
        <b/>
        <u/>
        <sz val="11"/>
        <color rgb="FF000000"/>
        <rFont val="Calibri"/>
      </rPr>
      <t xml:space="preserve">PRIMER SEGUIMIENTO: Se evidencia presentación  cuantitativa de la estadística  de los años 2018-2022 de las pruebas SABER -PRO de los estudiantes del programa, sin embargo se debe realizar el análisis Porcentaje de estudiantes que alcanzan el puntaje promedio o superior en las pruebas ICFES y Saber Pro
</t>
    </r>
    <r>
      <rPr>
        <u/>
        <sz val="11"/>
        <color rgb="FF0563C1"/>
        <rFont val="Calibri"/>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2006%2FF6%5FP2%2F1&amp;viewid=7b906dff%2D9fff%2D47b7%2Db387%2D041fbb839eeb
</t>
    </r>
    <r>
      <rPr>
        <u/>
        <sz val="11"/>
        <color rgb="FF000000"/>
        <rFont val="Calibri"/>
      </rPr>
      <t xml:space="preserve">24/06/2025
El programa presenta como evidencia el informe de resultados de la prueba saber PRO, en este se evidencia una comparativa de resultados desde la vigencia 2019 a 2024, además se muestra un análisis de las dimensiones evaluadas, teniendo en cuenta los resultados. Estos analisis evidencia un comportamiento oscilante, sin una 
tendencia clara de mejora sostenida. Aunque existen ciclos de incremento en ciertas 
competencias
Además, el programa anexa evidencias de material fotográfico, grabaciones de capacitaciones a pruebas saber PRO, </t>
    </r>
  </si>
  <si>
    <t>Diseñar e implementar programas de nivelación académica y apoyo tutorial basados en los resultados de las pruebas ICFES y  Saber Pro, para brindar a los estudiantes herramientas y recursos adicionales que les permitan mejorar su desempeño académico y tener una mejor preparación para su estancia académica.</t>
  </si>
  <si>
    <t>Porcentaje de participación de los estudiantes en los programas de nivelación académica y apoyo tutorial.</t>
  </si>
  <si>
    <r>
      <rPr>
        <b/>
        <u/>
        <sz val="11"/>
        <color rgb="FF000000"/>
        <rFont val="Calibri"/>
      </rPr>
      <t xml:space="preserve">
PRIMER SEGUIMIENTO: se evidencia  Diseño de formulario  por aparte del  programas de  apoyo tutorial basados en los resultados de las pruebas por competencias ,así mismo dicho formulario se encuentra colgado en el sub-portal web del programa.
</t>
    </r>
    <r>
      <rPr>
        <u/>
        <sz val="11"/>
        <color rgb="FF0563C1"/>
        <rFont val="Calibri"/>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2006%2FF6%5FP2%2F3&amp;viewid=7b906dff%2D9fff%2D47b7%2Db387%2D041fbb839eeb
24/06/2025
El programa presenta como evidencia material de apoyo como planos y talleres de preparación, para las pruebas saber pro, además, adjunta las diapositivas usadas en los diferentes espacios de capacitación, en esta se muestra la metodología de la prueba e información que favorece la preparación para la misma.
Se debe subir información relacionada al porcentaje de participación de los estudiantes en los programas de nivelación académica y apoyo tutoria</t>
    </r>
  </si>
  <si>
    <t>Presentación del análisis de la correlación entre los mecanismos de selección, de desempeño académico, permanencia y graduación, que resulte en ajustes de los procesos de selección.</t>
  </si>
  <si>
    <t>Realizar ajustes en los procesos de selección de estudiantes basados en el análisis de la correlación entre los mecanismos de selección, desempeño académico, permanencia y graduación.</t>
  </si>
  <si>
    <t>Realizar ajustes en los procesos de selección de estudiantes basados en el análisis de la correlación entre los mecanismos de selección, desempeño académico, permanencia y graduación, con el objetivo de incrementar en un 5% la tasa de éxito en la permanencia y graduación de los estudiantes</t>
  </si>
  <si>
    <t>Analizar los datos disponibles sobre el desempeño académico, la permanencia y la graduación de los estudiantes, en relación con los mecanismos de selección utilizados en la universidad de Pamplona.</t>
  </si>
  <si>
    <t>Tasa de retención de los estudiantes en el programa de Arquitectura.</t>
  </si>
  <si>
    <r>
      <rPr>
        <b/>
        <u/>
        <sz val="11"/>
        <color rgb="FF000000"/>
        <rFont val="Calibri"/>
        <scheme val="minor"/>
      </rPr>
      <t xml:space="preserve">PRIMER SEGUIMIENTO: Se evidencia caracterización y soporte de la retención delos estudiantes, sin embargo falta realizar el análisis de la Tasa de retención de los estudiantes en el programa de Arquitectura.
</t>
    </r>
    <r>
      <rPr>
        <u/>
        <sz val="11"/>
        <color rgb="FF0563C1"/>
        <rFont val="Calibri"/>
        <scheme val="minor"/>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2006%2FF6%5FP2%2F2&amp;viewid=7b906dff%2D9fff%2D47b7%2Db387%2D041fbb839eeb</t>
    </r>
  </si>
  <si>
    <t>Evaluar la validez y eficacia de los actuales mecanismos de selección, identificando posibles áreas de mejora y ajustes necesarios para asegurar una mejor correlación entre la selección de estudiantes y su desempeño, permanencia y graduación.</t>
  </si>
  <si>
    <t>Número de áreas de mejora identificadas en la evaluación de los mecanismos de selección.</t>
  </si>
  <si>
    <t>FACTOR 7:  INTERACCIÓN CON EL ENTORNO NACIONAL E INTERNACIONAL</t>
  </si>
  <si>
    <t xml:space="preserve">PROYECTO 1. PROGRAMA DE FORTALECIMIENTO DE UNA SEGUNDA LENGUA EN ARQUITECTURA. </t>
  </si>
  <si>
    <t>HABILIDADES COMUNICATIVAS EN UNA SEGUNDA LENGUA</t>
  </si>
  <si>
    <t>Evidencia de la existencia de estrategias, planes o proyectos que sigue el programa académico para la aprobación y uso de una segunda lengua. Asimismo, evidencias sobre los resultados o avance en la ejecución de las estrategias, planes o proyectos.</t>
  </si>
  <si>
    <t>Evaluar y mejorar las estrategias, planes o proyectos del programa académico para la aprobación y uso de una segunda lengua, con el objetivo de garantizar su existencia y asegurar su efectiva implementación en el currículo, favoreciendo así el desarrollo de habilidades lingüísticas en los estudiantes.</t>
  </si>
  <si>
    <t>Implementar y mantener activas estrategias, planes o proyectos en el programa académico que promuevan el aprendizaje y uso efectivo de una segunda lengua por parte de los estudiantes, con el objetivo de alcanzar un nivel de cumplimiento del 100% en la existencia y ejecución de dichas iniciativas.</t>
  </si>
  <si>
    <t>Diseñar y promover programas que brinden a los estudiantes la oportunidad de realizar estancias investigativas en países de habla inglesa, con el objetivo de sumergirse en un entorno lingüístico y cultural diferente y mejorar sus habilidades en la segunda lengua.</t>
  </si>
  <si>
    <t>Número de estudiantes participantes en programas de estancias investigativas en países de habla inglesa.
Porcentaje de estudiante</t>
  </si>
  <si>
    <t xml:space="preserve">Equipos de los grupos de investigación del programa </t>
  </si>
  <si>
    <t xml:space="preserve">Director Departamento-  Director Programa-Coordinador Sede Villa Rosario- Comité Curricular, Docente del programa de Arquitectura, grupos de investigación </t>
  </si>
  <si>
    <t>Formular guías académicas, estrategias de evaluación, entre otras estrategias formativas en segunda lengua en el plan de estudios del programa</t>
  </si>
  <si>
    <t xml:space="preserve">Número de estrategias académicas en segunda lengua implementadas </t>
  </si>
  <si>
    <t xml:space="preserve">Comité curricular y docentes del programa  </t>
  </si>
  <si>
    <t xml:space="preserve">equipos de computo del programa de Arquitectura. </t>
  </si>
  <si>
    <t>24/06/2025
El programa presenta como evidencia documento con las instrucciones para presentación de un parcial, en este documento se destaca:
Presentación de objetivos de aprendizaje
Paso a paso para realizar el examen
Criterios de evaluación
Se recomienda tener mas claridad en cuanto a la formulación de nuevas estrategias y para esta actividad, relacionarla con el aprendizaje del inglés como segundo idioma</t>
  </si>
  <si>
    <t>Implementar en los contenidos programáticos y planeadores de contenidos semestrales la implementación de competencias y actividades formativas en segunda lengua en las diferentes asignaturas y áreas de formación del pregrado.</t>
  </si>
  <si>
    <t>24/06/2025
El programa presenta como evidencia tres documentos en pdf, los cuales hacen referencia a  tres seminarios sobre temas relacionados con la arquitectura brindados en idioma inglés, en cada uno se especifican los objetivos de clase y 
la mteodología de trabajo.
Se recomienda anexar información relacionada a la ejecución de los mismos</t>
  </si>
  <si>
    <t>Integrar cursos de inglés como cátedras obligatorias en el plan de estudios del programa académico, asegurando una progresión adecuada en el desarrollo de las habilidades lingüísticas de los estudiantes a lo largo de su formación.</t>
  </si>
  <si>
    <t>Porcentaje de cursos de inglés incorporados en el plan de estudios.</t>
  </si>
  <si>
    <t>24/06/2025
El programa adjunta como evidencia un documento de word, sin embargo no hay claridad en cuanto al contenido del mismo.
Tambien adjunta dos enlaces de acceso a la plataforma moodle, pero no se cuenta con acceso. Se recomienda entregar las evidencias en un informe donde se especifique el porcentaje de cursos de inglés incorporados en el plan de estudios.</t>
  </si>
  <si>
    <t xml:space="preserve"> Evidencia del impacto de las estrategias empleadas para el desarrollo de las habilidades en una segunda lengua durante el proceso de formación y las interacciones de profesores y estudiantes con otras comunidades no hispanohablantes de acuerdo, con el nivel de formación y modalidad del programa.</t>
  </si>
  <si>
    <t xml:space="preserve">Medir y analizar el impacto de las estrategias empleadas en el programa académico para el desarrollo de habilidades en una segunda lengua, evaluando los resultados y avances obtenidos durante el proceso de formación y las interacciones de profesores y estudiantes con comunidades no hispanohablantes. </t>
  </si>
  <si>
    <t>Mejorar el impacto de las estrategias utilizadas en el programa académico para el desarrollo de habilidades en una segunda lengua, de modo que se alcance un nivel de competencia y comunicación adecuado con otras comunidades no hispanohablantes, en concordancia con el nivel de formación y modalidad del programa. La meta específica puede ser incrementar en un 15% la capacidad de los estudiantes para interactuar y comunicarse eficientemente en una segunda lengua.</t>
  </si>
  <si>
    <t>Incorporar material bibliográfico en inglés relacionado con el campo del diseño y la construcción en las cátedras de taller, de manera que los estudiantes puedan familiarizarse con terminología específica y fortalecer su comprensión de textos técnicos en segunda lengua.</t>
  </si>
  <si>
    <t>Utilización y acceso de los estudiantes al material bibliográfico en segunda lengua.</t>
  </si>
  <si>
    <t xml:space="preserve">Comité curricular y modernización </t>
  </si>
  <si>
    <t>24/06/2025
El programa presenta como evidencia la grabación de una clase sincrónica donde se abordan diversos temas de diseño y la construcción, apoyandose con material en inglés.
Se resalta el uso de herramientas como teams para socializar documentación de apoyo en inglés y el uso de material pedagógico en ingés.</t>
  </si>
  <si>
    <t>Realizar jornadas de capación en consulta de material bibliográfico en segunda lengua en las plataformas de la biblioteca de la universidad de Pamplona.</t>
  </si>
  <si>
    <t xml:space="preserve">Número de capacitaciones y consultas bibliográficas  en segunda lengua </t>
  </si>
  <si>
    <t>24/06/2025
El programa presenta como evidencia dos documentos:
El primer documento en word hace referencia al Taller de Prototipado y Modelamiento Híbrido: Explorando la Intersección entre la IA y el Diseño Físico, desarrollado por el docente Elkin. En este documento se plantea el uso de herramientas tecnológicas que favorecen el trabajo, por ejemplo,  herramientas de IA como DALL.E, LookX AI y KREA AI en la creación de prototipos híbridos, integrando modelos físicos con imágenes generadas por IA. 
No fue posible acceder al segundo documento, se recomienda solicitar capacitaciones a la biblioteca para mejor la buscado de material pedagógico en inglés, usando las plataformas de la universidad.</t>
  </si>
  <si>
    <t>Realizar jornadas de fortalecimiento a semilleros de investigación del programa en proceso de consulta y elaboración de publicaciones científicas en segunda lengua.</t>
  </si>
  <si>
    <t>24/06/2025
El programa presenta como evidencia material fotográfico de un evento tipo congreso, se recomienda relacionar la información presentada con las capacitaciones de consultas bibliográficas en segunda lengua.</t>
  </si>
  <si>
    <t>Organizar actividades de inmersión en el idioma inglés, como talleres, conversatorios o eventos sociales, donde los estudiantes puedan practicar sus habilidades de comunicación con hablantes nativos y mejorar su fluidez y confianza en la segunda lengua.</t>
  </si>
  <si>
    <t>Número de actividades de inmersión en el idioma inglés organizadas.</t>
  </si>
  <si>
    <t>FACTOR 8:  APORTES DE LA INVESTIGACIÓN, LA INNOVACIÓN, EL DESARROLLO TECNOLÓGICO Y LA CREACIÓN, ASOCIADOS AL PROGRAMA ACADÉMICO</t>
  </si>
  <si>
    <t xml:space="preserve">PROYECTO 1. PROGRAMA DE FORMACIÓN EN INVESTIGACIÓN E INNOVACIÓN </t>
  </si>
  <si>
    <t>FORMACIÓN PARA LA INVESTIGACIÓN, DESARROLLO TECNOLÓGICO, LA INNOVACIÓN Y LA CREACIÓN</t>
  </si>
  <si>
    <t>Evidencia del desarrollo de capacidades de indagación y búsqueda y de pensamiento creativo e innovador por parte de los estudiantes, en correspondencia con el campo de acción (la técnica, la ciencia, la tecnología, las humanidades, el arte y la filosofía) objeto del programa académico.</t>
  </si>
  <si>
    <t>Fomentar la participación de los estudiantes en proyectos de investigación o creación artística que estimulen el desarrollo de capacidades de indagación y pensamiento creativo e innovador</t>
  </si>
  <si>
    <t>Incrementar en un 20% la participación de los estudiantes en proyectos de investigación o creación artística a lo largo del programa académico.</t>
  </si>
  <si>
    <t>Organizar ferias o exposiciones anuales donde los estudiantes puedan presentar y compartir sus proyectos de investigación o creación artística.</t>
  </si>
  <si>
    <t>Número de proyectos presentados y compartidos por los estudiantes.</t>
  </si>
  <si>
    <t xml:space="preserve">Docentes del programa y grupos de investigación </t>
  </si>
  <si>
    <t>Espacios abiertos, carpas, mesas de taller, recursos audiovisuales institucionales</t>
  </si>
  <si>
    <t xml:space="preserve">2 años </t>
  </si>
  <si>
    <r>
      <rPr>
        <b/>
        <u/>
        <sz val="11"/>
        <color rgb="FF000000"/>
        <rFont val="Calibri"/>
        <scheme val="minor"/>
      </rPr>
      <t xml:space="preserve">PRIMER SEGUIMIENTO: Se evidencia participación en Espacios abiertos,  mesas de taller, recursos audiovisuales  por parte del programa , sin embargo se debe realizar informe  semestral .
</t>
    </r>
    <r>
      <rPr>
        <u/>
        <sz val="11"/>
        <color rgb="FF0563C1"/>
        <rFont val="Calibri"/>
        <scheme val="minor"/>
      </rPr>
      <t xml:space="preserve">
 institucionales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2008%2FF8%5FP1&amp;viewid=7b906dff%2D9fff%2D47b7%2Db387%2D041fbb839eeb</t>
    </r>
  </si>
  <si>
    <t xml:space="preserve">Coordinadores de áreas, dirección del programa de Arquitectura y directores de grupos de investigación, coordinadores de semilleros de investigación, estancias administrativas correspondientes. </t>
  </si>
  <si>
    <t>Realizar charlas informativas y sesiones de orientación para los estudiantes, donde se destaquen los beneficios y oportunidades de participar en proyectos de investigación o creación artística.</t>
  </si>
  <si>
    <t>Participación y asistencia de los estudiantes en las charlas y sesiones.</t>
  </si>
  <si>
    <t>Espacios de auditorios y talleres institucionales.</t>
  </si>
  <si>
    <r>
      <rPr>
        <b/>
        <u/>
        <sz val="11"/>
        <color rgb="FF000000"/>
        <rFont val="Calibri"/>
        <scheme val="minor"/>
      </rPr>
      <t xml:space="preserve">PRIMER SEGUIMIENTO: Se evidencia participación asistencia de los estudiantes en las charlas y sesiones de orientación para los estudiantes en proyectos de investigación o creación artística. Se sugiere aumentar la participación en  eventos y charlas en proyectos de investigación o creación artística por parte delos estudiantes.
</t>
    </r>
    <r>
      <rPr>
        <u/>
        <sz val="11"/>
        <color rgb="FF0563C1"/>
        <rFont val="Calibri"/>
        <scheme val="minor"/>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04&amp;viewid=7b906dff%2D9fff%2D47b7%2Db387%2D041fbb839eeb</t>
    </r>
  </si>
  <si>
    <t>Asignar mentores o tutores a los estudiantes que deseen participar en proyectos de investigación, brindándoles orientación y apoyo durante todo el proceso.</t>
  </si>
  <si>
    <t>Evaluación de los estudiantes sobre la efectividad y el apoyo brindado por sus mentores o tutores.</t>
  </si>
  <si>
    <t>Grupos de investigación y semilleros de investigación</t>
  </si>
  <si>
    <t>Espacios de grupos de investigación.</t>
  </si>
  <si>
    <t xml:space="preserve"> Evidencia de la implementación de proyectos, estrategias y métodos que, a través de resultados de aprendizaje, demuestran el desarrollo de habilidades y destrezas investigativas o de creación artística, propias del nivel de formación del programa académico, en coherencia con la naturaleza, tipología y perfil de la institución.</t>
  </si>
  <si>
    <t>Evaluar la implementación de estrategias y métodos que demuestren el desarrollo de habilidades investigativas o de creación artística en los estudiantes, a través de la evaluación de sus resultados de aprendizaje.</t>
  </si>
  <si>
    <t>Alcanzar un 80% de los estudiantes que demuestren mejoras significativas en sus habilidades investigativas o de creación artística según los criterios establecidos.</t>
  </si>
  <si>
    <t>Desarrollar talleres y cursos especializados que brinden a los estudiantes las herramientas y técnicas necesarias para mejorar sus habilidades investigativas o de creación artística.</t>
  </si>
  <si>
    <t>Participación y asistencia de los estudiantes en los talleres y cursos.</t>
  </si>
  <si>
    <t>Talleres del programa de arquitectura y espacios de laboratorio</t>
  </si>
  <si>
    <t>Implementar rúbricas de evaluación que permitan medir el progreso y el nivel de desarrollo de las habilidades investigativas o de creación artística de los estudiantes.</t>
  </si>
  <si>
    <t>Desarrollo y utilización de rúbricas de evaluación para medir el progreso de los estudiantes en habilidades investigativas o de creación artística.</t>
  </si>
  <si>
    <t xml:space="preserve">Comité de modernización curricular y grupos de investigación </t>
  </si>
  <si>
    <t>Equipos de computo del programa de Arquitectura.</t>
  </si>
  <si>
    <t xml:space="preserve"> Evidencia, a través de la medición y sus resultados, del desarrollo de las competencias investigativas, de innovación o creación artística y cultural en los estudiantes, derivados de una ruta de formación con estrategias implementadas a lo largo del currículo.</t>
  </si>
  <si>
    <t>Diseñar una ruta de formación que incluya estrategias y actividades específicas para el desarrollo progresivo de competencias investigativas, de innovación o creación artística y cultural en los estudiantes.</t>
  </si>
  <si>
    <t>Diseñar e implementar al menos tres actividades formativas por semestre que promuevan el desarrollo de competencias investigativas, de innovación o creación artística y cultural en los estudiantes.</t>
  </si>
  <si>
    <t>Invitar a profesionales destacados para que compartan sus experiencias y conocimientos en conferencias y charlas dirigidas a los estudiantes.</t>
  </si>
  <si>
    <t>Número de profesionales invitados y charlas realizadas.</t>
  </si>
  <si>
    <t>Fomentar la colaboración entre estudiantes de diferentes disciplinas, promoviendo la interacción y el intercambio de ideas para la generación de proyectos multidisciplinarios.</t>
  </si>
  <si>
    <t>Número de proyectos multidisciplinarios generados.</t>
  </si>
  <si>
    <t>Espacios de grupos de investigación y laboratorios institucionales</t>
  </si>
  <si>
    <t>PROYECTO 2. PROGRAMA DE INNOVACIÓN Y CREACIÓN EN ARQUITECTURA.</t>
  </si>
  <si>
    <t>COMPROMISO CON LA INVESTIGACIÓN, DESARROLLO TECNOLÓGICO, LA INNOVACIÓN Y LA CREACIÓN</t>
  </si>
  <si>
    <t>Evidencia de la coherencia entre los compromisos declarados por el programa académico a nivel de investigación, innovación, desarrollo tecnológico o creación artística y cultural, con las condiciones y recursos institucionales de diferente orden (humanos, físicos, tecnológicos y financieros, entre otros).</t>
  </si>
  <si>
    <t>Garantizar la coherencia entre los compromisos declarados por el programa académico en investigación, innovación, desarrollo tecnológico o creación artística y cultural, y los recursos institucionales disponibles, a través de la implementación de acciones que respalden dichos compromisos, como la publicación de trabajos científicos, la producción de libros y el reconocimiento de productos de investigación.</t>
  </si>
  <si>
    <t>Asegurar que el programa académico cuente con los recursos necesarios para respaldar sus compromisos declarados en investigación, innovación, desarrollo tecnológico o creación artística y cultural, de manera que se pueda aumentar en un 30% la producción de publicaciones científicas, la publicación de al menos 3 libros relevantes y el reconocimiento de al menos 3 productos de investigación a nivel nacional o internacional.</t>
  </si>
  <si>
    <t xml:space="preserve">Establecer un plan estratégico para los grupos de investigación para que puedan gestionar apoyo financiero, tecnológico y de infraestructura para la investigación y la creación artística. </t>
  </si>
  <si>
    <t>Porcentaje de grupos de investigación que cuentan con un plan estratégico para gestionar apoyo financiero, tecnológico y de infraestructura.</t>
  </si>
  <si>
    <t>Dirección del programa, Grupos de investigación y semilleros de investigación</t>
  </si>
  <si>
    <r>
      <rPr>
        <b/>
        <u/>
        <sz val="11"/>
        <color rgb="FF000000"/>
        <rFont val="Calibri"/>
        <scheme val="minor"/>
      </rPr>
      <t xml:space="preserve">PRIMER SEGUIMIENTO: SE EVIDENCIA UN PLAN ESTRATÉGICO DEL PROGRAMA, SIN EMBARGO FALTA UN PLA ESTRATÉGICO DE INVESTIGACIÓN DEL PROGRAMA </t>
    </r>
    <r>
      <rPr>
        <u/>
        <sz val="11"/>
        <color rgb="FF0563C1"/>
        <rFont val="Calibri"/>
        <scheme val="minor"/>
      </rPr>
      <t>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2008%2FF8%5FP2&amp;viewid=7b906dff%2D9fff%2D47b7%2Db387%2D041fbb839eeb</t>
    </r>
  </si>
  <si>
    <t>Gestión de convocatorias institucionales, nacionales e internacionales, la solicitud de fondos de investigación y la colaboración con centros de investigación o empresas especializadas en el campo</t>
  </si>
  <si>
    <t>Número de convocatorias institucionales, nacionales e internacionales en las que participan los grupos de investigación.</t>
  </si>
  <si>
    <t>Implementar programas de capacitación y apoyo para los profesores y estudiantes en el proceso de investigación y creación artística. Esto puede incluir talleres de redacción científica, cursos de metodología de investigación, entrenamiento en el uso de herramientas y tecnologías relevantes, y mentorías por parte de investigadores experimentados.</t>
  </si>
  <si>
    <t xml:space="preserve">Número de productos de investigación científica del programa </t>
  </si>
  <si>
    <t xml:space="preserve"> Evidencia de la contribución de los profesores al desarrollo de habilidades investigativas de sus estudiantes, mediante la existencia de estrategias como semilleros de investigación u otras prácticas formativas.</t>
  </si>
  <si>
    <t>Promover la contribución de los profesores al desarrollo de habilidades investigativas de sus estudiantes, mediante la implementación de estrategias como semilleros de investigación y otras prácticas formativas, así como el fortalecimiento de los espacios físicos de trabajo de los grupos de investigación en Pamplona y Villa del Rosario.</t>
  </si>
  <si>
    <t>Fortalecer la contribución de los profesores al desarrollo de habilidades investigativas de sus estudiantes, logrando que al menos el 70% de los profesores participen activamente en la dirección de semilleros de investigación o en la implementación de prácticas formativas similares, y mejorando los espacios físicos de trabajo de los grupos de investigación en Pamplona y Villa del Rosario para promover un ambiente propicio para la investigación y el desarrollo de habilidades investigativas.</t>
  </si>
  <si>
    <t>Establecer programas de formación y capacitación para los profesores en metodologías de investigación y dirección de proyectos. Esto puede incluir cursos de investigación educativa, talleres de dirección de proyectos y capacitación en la supervisión de estudiantes en actividades de investigación.</t>
  </si>
  <si>
    <t>Número de proyectos dirigidos por profesores capacitados en metodologías de investigación y dirección de proyectos.</t>
  </si>
  <si>
    <t xml:space="preserve">Establecer jornadas de capacitación a docentes y estudiantes para la creación de y actualización de CvLAC, ResearchGate, Google Scholar, Academia.edu, entre otras fines </t>
  </si>
  <si>
    <t>Diseñar y mejorar los espacios físicos destinados a la investigación en Pamplona y Villa del Rosario. Esto implica proporcionar recursos tecnológicos y equipamiento adecuado, acondicionar laboratorios y áreas de trabajo, y crear ambientes propicios para la colaboración y el intercambio de ideas entre los miembros de los grupos de investigación.</t>
  </si>
  <si>
    <t>Número de recursos tecnológicos y equipamiento proporcionados en los espacios de investigación.</t>
  </si>
  <si>
    <r>
      <rPr>
        <b/>
        <u/>
        <sz val="11"/>
        <color rgb="FF000000"/>
        <rFont val="Calibri"/>
        <scheme val="minor"/>
      </rPr>
      <t xml:space="preserve">PRIMER SEGUIMIENTO: Se evidencia  gestión por parte del programa mediante el correo electrónico a la oficina de planeación ,infraestructura  en  la   mejora de  los espacios físicos destinados a la investigación del programa. Sin embargo se sugiere realizar el informe  de dichas mejoras
</t>
    </r>
    <r>
      <rPr>
        <u/>
        <sz val="11"/>
        <color rgb="FF0563C1"/>
        <rFont val="Calibri"/>
        <scheme val="minor"/>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02&amp;viewid=7b906dff%2D9fff%2D47b7%2Db387%2D041fbb839eeb</t>
    </r>
  </si>
  <si>
    <t>FACTOR 9:   BIENESTAR DE LA COMUNIDAD ACADÉMICA DEL PROGRAMA</t>
  </si>
  <si>
    <t>PROYECTO 1. FORTALECIMIENTO DEL BIENESTAR DEL PROGRAMA DE ARQUITECTURA.</t>
  </si>
  <si>
    <t>PARTICIPACIÓN Y SEGUIMIENTO</t>
  </si>
  <si>
    <t>Promover el bienestar y la inclusión de la comunidad académica del programa, a través de una estructura organizacional, infraestructura adecuada y actividades de seguimiento y participación, enfocadas en atender las necesidades de la población vulnerable y en condición de discapacidad.</t>
  </si>
  <si>
    <t xml:space="preserve">Mejorar la percepción de bienestar y la participación activa de la comunidad académica, especialmente de los estudiantes vulnerables y con discapacidad, en un 10% </t>
  </si>
  <si>
    <t>Implementar programas de sensibilización y capacitación sobre prevención de acoso y abuso sexual dirigidos a la comunidad académica del programa de Arquitectura. Esto puede incluir talleres, charlas informativas y materiales educativos.</t>
  </si>
  <si>
    <t>Número de talleres, charlas informativas y materiales educativos desarrollados e implementados.</t>
  </si>
  <si>
    <t xml:space="preserve">Comité de alertas tempranas, dirección del programa </t>
  </si>
  <si>
    <r>
      <rPr>
        <b/>
        <u/>
        <sz val="11"/>
        <color rgb="FF000000"/>
        <rFont val="Calibri"/>
        <scheme val="minor"/>
      </rPr>
      <t>PRIMER SEGUIMIENTO: Se evidencia  espacios realizados por la institución en prevención de acoso y abuso sexual dirigidos a la comunidad académica del programa de Arquitectura en la fecha de 2 de junio del 2023</t>
    </r>
    <r>
      <rPr>
        <u/>
        <sz val="11"/>
        <color rgb="FF0563C1"/>
        <rFont val="Calibri"/>
        <scheme val="minor"/>
      </rPr>
      <t>.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t>
    </r>
  </si>
  <si>
    <t>Dirección del programa, comité de trabajo social, comité de alertas tempranas, dependencias de bienestar universitario.</t>
  </si>
  <si>
    <t>Implementar estrategias de orientación y formación en habilidades blandas, con estudiantes vulnerables y con discapacidad y con el acompañamiento de bienestar universitario</t>
  </si>
  <si>
    <t xml:space="preserve">Número de estudiantes capacitados </t>
  </si>
  <si>
    <t>Espacios deportivos de la universidad de Pamplona</t>
  </si>
  <si>
    <t>Implementar programas y cursos de formación en proyectos de vida para los estudiantes de ciclo final de la carrera de arquitectura, esta estrategia se implementara con el apoyo de la oficina de egresados de la universidad de Pamplona</t>
  </si>
  <si>
    <t xml:space="preserve">Comité de trabajo de grado </t>
  </si>
  <si>
    <t>Crear canales de comunicación confidenciales y accesibles para que los estudiantes puedan reportar incidentes y recibir el apoyo necesario.</t>
  </si>
  <si>
    <t>Número de canales de comunicación confidenciales y accesibles establecidos.</t>
  </si>
  <si>
    <t>espacios institucionales de bienestar universitario</t>
  </si>
  <si>
    <r>
      <rPr>
        <u/>
        <sz val="11"/>
        <color rgb="FF0563C1"/>
        <rFont val="Calibri"/>
        <scheme val="minor"/>
      </rPr>
      <t xml:space="preserve">
</t>
    </r>
    <r>
      <rPr>
        <b/>
        <u/>
        <sz val="11"/>
        <color rgb="FF000000"/>
        <rFont val="Calibri"/>
        <scheme val="minor"/>
      </rPr>
      <t xml:space="preserve">PRIMER SEGUIMIENTO: EXISTE UNA RUTA INSTITUCIONAL POR EL PROCESO DE BIENESTAR UNIVERSITARIO, SIN EMBARGO FALTA UNA RUTA DE CANALES  DE  PROPIA comunicación confidenciales y accesibles establecidos DEL PROGRAMA.
</t>
    </r>
    <r>
      <rPr>
        <u/>
        <sz val="11"/>
        <color rgb="FF0563C1"/>
        <rFont val="Calibri"/>
        <scheme val="minor"/>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t>
    </r>
  </si>
  <si>
    <t>Desarrollar programas de apoyo y acompañamiento específicos para estudiantes vulnerables y con discapacidad, que incluyan servicios de asesoramiento académico, emocional y de inclusión. Esto puede involucrar la asignación de mentores, la adaptación de materiales y recursos, y la implementación de ajustes razonables en el entorno académico.</t>
  </si>
  <si>
    <t>Número de programas de apoyo y acompañamiento implementados.</t>
  </si>
  <si>
    <t>Comité de alertas tempranas, dirección del programa y comité de trabajo social</t>
  </si>
  <si>
    <r>
      <rPr>
        <b/>
        <u/>
        <sz val="11"/>
        <color rgb="FF000000"/>
        <rFont val="Calibri"/>
        <scheme val="minor"/>
      </rPr>
      <t xml:space="preserve">PRIMER SEGUIMIENTO: Se evidencia documento de identificación de la caracterización de los estudiante, sin embargo falta realizar los programa.
</t>
    </r>
    <r>
      <rPr>
        <u/>
        <sz val="11"/>
        <color rgb="FF0563C1"/>
        <rFont val="Calibri"/>
        <scheme val="minor"/>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t>
    </r>
  </si>
  <si>
    <t>Promover la participación activa de los estudiantes en escenarios de bienestar deportivo, como equipos deportivos, torneos y eventos recreativos. Fomentar la creación de espacios inclusivos y accesibles para la práctica deportiva, teniendo en cuenta las necesidades y capacidades de los estudiantes con discapacidad.</t>
  </si>
  <si>
    <t>Número de estudiantes participantes en equipos deportivos, torneos y eventos recreativos.</t>
  </si>
  <si>
    <t>Realizar evaluaciones periódicas del bienestar y la satisfacción de los estudiantes, especialmente de aquellos en situación de vulnerabilidad o con discapacidad. A partir de la información suministrada se analizara  datos y retroalimentación para identificar áreas de mejora y tomar acciones concretas para abordar las necesidades de la comunidad académica.</t>
  </si>
  <si>
    <t>Frecuencia de las evaluaciones periódicas realizadas por semestre o anualmente</t>
  </si>
  <si>
    <r>
      <rPr>
        <b/>
        <u/>
        <sz val="11"/>
        <color rgb="FF000000"/>
        <rFont val="Calibri"/>
        <scheme val="minor"/>
      </rPr>
      <t xml:space="preserve">PRIMER SEGUIMIENTO: Se evidencia documento de identificación de la caracterización de los estudiante, Sin embargo se debe realizar  las evaluaciones periódicas realizadas por semestre o anualmente 
</t>
    </r>
    <r>
      <rPr>
        <u/>
        <sz val="11"/>
        <color rgb="FF0563C1"/>
        <rFont val="Calibri"/>
        <scheme val="minor"/>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t>
    </r>
  </si>
  <si>
    <t>FACTOR 10: MEDIOS EDUCATIVOS Y AMBIENTES DE APRENDIZAJE</t>
  </si>
  <si>
    <t>PROYECTO 1. PROGRAMA DE REFUERZO A ESTRATEGIAS DE RECURSOS DE DOCENTES Y ESTUDIANTES</t>
  </si>
  <si>
    <t>ESTRATEGIAS Y RECURSOS DE APOYO A PROFESORES</t>
  </si>
  <si>
    <t xml:space="preserve"> Apreciación de los estudiantes en relación con la efectividad de las estrategias y recursos de apoyo brindados por el programa académico para el desarrollo de las prácticas de enseñanza- aprendizaje.</t>
  </si>
  <si>
    <t>Evaluar y mejorar la efectividad de las estrategias y recursos de apoyo brindados por el programa académico para el desarrollo de las prácticas de enseñanza-aprendizaje, según la apreciación de los estudiantes, en un plazo de dos años.</t>
  </si>
  <si>
    <t>Mejorar en un 15% la percepción de los estudiantes sobre la efectividad de las estrategias y recursos de apoyo brindados por el programa académico para el desarrollo de las prácticas de enseñanza-aprendizaje.</t>
  </si>
  <si>
    <t xml:space="preserve">Realizar encuestas de satisfacción a los estudiantes al final de cada semestre para evaluar su percepción sobre la efectividad de las estrategias y recursos de apoyo del programa académico. </t>
  </si>
  <si>
    <t>Puntuación promedio obtenida en las preguntas relacionadas con la efectividad de las estrategias y recursos de apoyo.</t>
  </si>
  <si>
    <t xml:space="preserve">3 docentes del programa y 2 estudiantes de  trabajo social. </t>
  </si>
  <si>
    <t>equipos de computo y plataforma office 365 unipamplona</t>
  </si>
  <si>
    <t xml:space="preserve">Director Departamento-  Director Programa-Coordinador Sede Villa Rosario- Comité Curricular, Docente del programa de Arquitectura, Comité de modernización. </t>
  </si>
  <si>
    <t>Establecer un comisión de mejora continua que se encargue de revisar periódicamente las estrategias y recursos de apoyo existentes. Esta comisión deberá recopilar retroalimentación de los estudiantes, realizar observaciones en las prácticas de enseñanza-aprendizaje y proponer acciones correctivas y mejoras en base a los hallazgos.</t>
  </si>
  <si>
    <t>Frecuencia y capacidad de gestión de las reuniones del comité de mejora continua.</t>
  </si>
  <si>
    <t>4 docentes del programa de Arquitectura dos de Pamplona y dos de Villa del Rosario.</t>
  </si>
  <si>
    <t>Equipos de computo del programa de Arquitectura</t>
  </si>
  <si>
    <t xml:space="preserve"> Demostración del impacto de la implementación de las estrategias y recursos de apoyo (pedagógico- didáctico) en los contextos de actuación de los profesores, para el mejoramiento de sus prácticas de enseñanza-aprendizaje, teniendo en cuenta la diversidad y la inclusión.</t>
  </si>
  <si>
    <t>Promover la implementación efectiva de las estrategias y recursos de apoyo (pedagógico-didáctico) en los contextos de actuación de los profesores, con el fin de mejorar sus prácticas de enseñanza-aprendizaje, considerando la diversidad y la inclusión, en un plazo de dos años.</t>
  </si>
  <si>
    <t>Aumentar en un 20% la implementación efectiva de las estrategias y recursos de apoyo (pedagógico-didáctico) en los contextos de actuación de los profesores, para mejorar sus prácticas de enseñanza-aprendizaje, considerando la diversidad y la inclusión.</t>
  </si>
  <si>
    <t>Diseñar y ofrecer programas de capacitación y desarrollo profesional para los profesores, enfocados en la implementación de estrategias y recursos de apoyo pedagógico-didáctico que fomenten la diversidad y la inclusión. Estos programas pueden incluir talleres, seminarios y asesorías individuales.</t>
  </si>
  <si>
    <t>Número de programas de capacitación y desarrollo profesional diseñados y ofrecidos.</t>
  </si>
  <si>
    <t xml:space="preserve">docentes del programa de Arquitectura. </t>
  </si>
  <si>
    <t xml:space="preserve">Plataforma TIC de la universidad de Pamplona </t>
  </si>
  <si>
    <t>Establecer un sistema de seguimiento y evaluación de las prácticas de enseñanza-aprendizaje de los profesores, que incluya acompañamiento de clases, retroalimentación de pares y análisis de resultados de aprendizaje.</t>
  </si>
  <si>
    <t>Calidad de la retroalimentación proporcionada a los profesores, evaluada a través de encuestas o evaluaciones.</t>
  </si>
  <si>
    <t xml:space="preserve">Fortalecer la vinculación del programa a redes académicas como el ACFA, UIA, RIBA, ALEPH, RILAFEH, entre otras estancias académicas de arquitectura y homologas. </t>
  </si>
  <si>
    <t xml:space="preserve">Renovación anual de membresías académicas </t>
  </si>
  <si>
    <t>Dirección  del programa de arquitectura y estancias correspondientes de la universidad de Pamplona</t>
  </si>
  <si>
    <t xml:space="preserve">Equipos de la dirección del programa </t>
  </si>
  <si>
    <t xml:space="preserve"> Demostración del impacto de los recursos educativos actualizados, en el cumplimiento de los propósitos de formación integral en el programa académico.</t>
  </si>
  <si>
    <t>Actualizar y utilizar recursos educativos que cumplan con los propósitos de formación integral establecidos en el programa académico, y demostrar su impacto en el proceso de enseñanza-aprendizaje, en un plazo de dos años.</t>
  </si>
  <si>
    <t xml:space="preserve">Garantizar que el 90% de los recursos educativos utilizados cumplan con los propósitos de formación integral establecidos en el programa académico, y evidenciar su impacto en el proceso de enseñanza-aprendizaje, en un plazo de dos años. </t>
  </si>
  <si>
    <t>Realizar un inventario y análisis de los recursos educativos existentes en el programa académico. Identificar aquellos que cumplen con los propósitos de formación integral establecidos y aquellos que requieren actualización o gestión de nuevos materiales.</t>
  </si>
  <si>
    <t>Porcentaje de recursos educativos que cumplen con los propósitos de formación integral establecidos.</t>
  </si>
  <si>
    <t xml:space="preserve">3 docentes del programa y 4 estudiantes de  trabajo social. </t>
  </si>
  <si>
    <t>Equipos de computo del programa de Arquitectura, servidor de URBANIA</t>
  </si>
  <si>
    <r>
      <rPr>
        <b/>
        <u/>
        <sz val="11"/>
        <color rgb="FF000000"/>
        <rFont val="Calibri"/>
        <scheme val="minor"/>
      </rPr>
      <t xml:space="preserve">PRIMER SEGUIMIENTO: Se evidencia documento de análisis de recursos educativos que cumplen con los propósitos de formación integral establecidos, se sugiere realizar el inventario real del programa y así mismo las oportunidades de mejora de los recursos educativos del programa.
</t>
    </r>
    <r>
      <rPr>
        <u/>
        <sz val="11"/>
        <color rgb="FF0563C1"/>
        <rFont val="Calibri"/>
        <scheme val="minor"/>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2010%2FF10%5FP1&amp;viewid=7b906dff%2D9fff%2D47b7%2Db387%2D041fbb839eeb</t>
    </r>
  </si>
  <si>
    <t xml:space="preserve">Gestionar nuevos recursos educativos que cumplan con los propósitos de formación integral y estén alineados con las necesidades y características del programa académico. Estos recursos pueden incluir materiales didácticos, herramientas interactivas, software, herramientas TIC, plataformas virtuales, entre otros. </t>
  </si>
  <si>
    <t xml:space="preserve">Número y descripción de nuevos recursos educativos implementados </t>
  </si>
  <si>
    <t>Evaluar el impacto de estos recursos en el proceso de enseñanza-aprendizaje a través de la retroalimentación de los estudiantes y los resultados de aprendizaje.</t>
  </si>
  <si>
    <t>Mejora en los resultados de aprendizaje de los estudiantes, comparando los resultados antes y después de la implementación de los nuevos recursos educativos.</t>
  </si>
  <si>
    <t xml:space="preserve">comité de modernización y curricular del programa de Arquitectura. </t>
  </si>
  <si>
    <t>Fortalecer la participación del programa en redes académicas, investigativas,  acreditación y extensión social  nacionales e internacionales</t>
  </si>
  <si>
    <t xml:space="preserve">Número de suscripciones a redes educativas en el programa de Arquitectura. </t>
  </si>
  <si>
    <t>ESTRATEGIAS Y RECURSOS DE APOYO A ESTUDIANTES</t>
  </si>
  <si>
    <t>Apreciación de los estudiantes sobre la utilidad y pertinencia de las estrategias y recursos de apoyo brindados por la institución para el desarrollo de su proceso formativo en diferentes contextos.</t>
  </si>
  <si>
    <t>Mejorar la utilidad y pertinencia de las estrategias y recursos de apoyo brindados por la institución para el desarrollo del proceso formativo de los estudiantes en diferentes contextos, según la apreciación de los estudiantes, en un plazo de dos años.</t>
  </si>
  <si>
    <t>Mejorar la utilidad y pertinencia de las estrategias y recursos de apoyo brindados por la institución para el desarrollo del proceso formativo de los estudiantes en diferentes contextos, según la apreciación de los estudiantes, en un plazo de dos años</t>
  </si>
  <si>
    <t>Realizar encuestas de satisfacción a los estudiantes al final de cada semestre para evaluar su percepción sobre la efectividad de las estrategias, medios educativos y recursos de apoyo del programa académico en diferentes contextos</t>
  </si>
  <si>
    <t>Puntuación promedio obtenida en las preguntas relacionadas con la efectividad de las estrategias y recursos de apoyo en diferentes contextos.</t>
  </si>
  <si>
    <t xml:space="preserve"> Evidencia de la coherencia entre los desarrollos esperados por el programa académico y la disponibilidad, acceso, uso y apropiación de los entornos de aprendizaje por parte de sus estudiantes, para el logro de los resultados de aprendizaje.</t>
  </si>
  <si>
    <t>Garantizar la coherencia entre los desarrollos esperados por el programa académico y la disponibilidad, acceso, uso y apropiación de los entornos de aprendizaje por parte de los estudiantes, para el logro de los resultados de aprendizaje, en un plazo de dos años.</t>
  </si>
  <si>
    <t>Realizar una evaluación  de los entornos de aprendizaje existentes, identificando las brechas y áreas de mejora en términos de disponibilidad, acceso, uso y apropiación.</t>
  </si>
  <si>
    <t>Número y descripción de brechas y áreas de mejora identificadas en la evaluación de los entornos de aprendizaje.</t>
  </si>
  <si>
    <t>Implementar acciones para mejorar los entornos de aprendizaje, tales como la actualización de recursos tecnológicos, la mejora de la infraestructura y el diseño de estrategias de apoyo que promuevan una mayor participación y apropiación de los estudiantes.</t>
  </si>
  <si>
    <t>Número y descripción de acciones implementadas para mejorar los entornos de aprendizaje.</t>
  </si>
  <si>
    <t>Evidencia, con soportes de los últimos cinco años, de la dotación adecuada  de laboratorios, instrumentos y talleres con equipos y materiales, según la modalidad y exigencias del programa académico, y que cumplen las normas bio sanitarias y de bioseguridad, de seguridad industrial y de salud ocupacional, y manejo de seres vivos, de acuerdo con la normativa vigente.</t>
  </si>
  <si>
    <t>Dotar adecuadamente los laboratorios, instrumentos y talleres del programa académico con equipos y materiales según las exigencias del programa y que cumplan con las normas bio sanitarias, de seguridad industrial y de salud ocupacional, de acuerdo con la normativa vigente, en un plazo de dos años. Esto incluye la construcción y dotación de espacios de laboratorio de construcción y urbanismo, así como la adquisición de mobiliario necesario.</t>
  </si>
  <si>
    <t xml:space="preserve">Dotar adecuadamente los laboratorios, instrumentos y talleres del programa académico con equipos y materiales según las exigencias del programa y que cumplan con las normas bio sanitarias, de seguridad industrial y de salud ocupacional, de acuerdo con la normativa vigente, en un plazo de dos años. </t>
  </si>
  <si>
    <t>Realizar un diagnóstico detallado de las necesidades de equipos y materiales en los laboratorios, instrumentos y talleres, teniendo en cuenta los requisitos del programa y las normas vigentes.</t>
  </si>
  <si>
    <t>Informe detallado de las necesidades de equipos y materiales identificadas en el diagnóstico.</t>
  </si>
  <si>
    <t>espacios de laboratorio de semilleros de investigación.</t>
  </si>
  <si>
    <r>
      <rPr>
        <b/>
        <u/>
        <sz val="11"/>
        <color rgb="FF000000"/>
        <rFont val="Calibri"/>
        <scheme val="minor"/>
      </rPr>
      <t>PRIMER SEGUIMIENTO: Se Evidencia Una Caracterización Preliminar De Los  de equipos y materiales en los laboratorios, instrumentos y talleres, sin embargo se sugiere realizar el diagnostico  de las necesidades de equipos y materiales en los laboratorios, instrumentos y talleres, teniendo en cuenta los requisitos del programa y las normas vigentes.</t>
    </r>
    <r>
      <rPr>
        <u/>
        <sz val="11"/>
        <color rgb="FF0563C1"/>
        <rFont val="Calibri"/>
        <scheme val="minor"/>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02&amp;viewid=7b906dff%2D9fff%2D47b7%2Db387%2D041fbb839eeb</t>
    </r>
  </si>
  <si>
    <t xml:space="preserve">Director Departamento-  Director Programa-Coordinador Sede Villa Rosario- Comité Curricular, Docente del programa de Arquitectura, Comité de infraestructura y estancias instituciones correspondientes. </t>
  </si>
  <si>
    <t>Elaborar un plan de acción para adquirir los equipos y materiales necesarios, así como para llevar a cabo la construcción y dotación de los espacios de laboratorio de construcción y urbanismo, asegurando el cumplimiento de las normativas establecidas.</t>
  </si>
  <si>
    <t>Plan de acción desarrollado, incluyendo las actividades, plazos y responsables para la adquisición de equipos y materiales, así como para la construcción y dotación de los espacios de laboratorio.</t>
  </si>
  <si>
    <t>Equipos de computo del programa y equipos de apoyo institucional.</t>
  </si>
  <si>
    <r>
      <rPr>
        <b/>
        <u/>
        <sz val="11"/>
        <color rgb="FF000000"/>
        <rFont val="Calibri"/>
        <scheme val="minor"/>
      </rPr>
      <t xml:space="preserve">PRIMER SEGUIMIENTO: Se evidencia que el programa cuenta con un plan de inversión , sin embargo se recomienda realizar un plan de acción para la adquisición de los equipos y materiales necesarios, así como para llevar a cabo la construcción y dotación de los espacios de laboratorio de construcción y urbanismo </t>
    </r>
    <r>
      <rPr>
        <u/>
        <sz val="11"/>
        <color rgb="FF0563C1"/>
        <rFont val="Calibri"/>
        <scheme val="minor"/>
      </rPr>
      <t>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02&amp;viewid=7b906dff%2D9fff%2D47b7%2Db387%2D041fbb839eeb</t>
    </r>
  </si>
  <si>
    <t xml:space="preserve">Realizar inversiones para llevar a cabo la construcción y dotación de los espacios de laboratorio de construcción y urbanismo, asegurando el cumplimiento de las normativas establecidas. </t>
  </si>
  <si>
    <t>Monto y ejecución de inversión destinado a la construcción y dotación de los espacios de laboratorio de construcción y urbanismo.</t>
  </si>
  <si>
    <t xml:space="preserve">Equipo logístico de planeación y recursos físicos. </t>
  </si>
  <si>
    <t>Evidencia, con soportes de los últimos cinco años, de la disponibilidad y capacidad de talleres, laboratorios, equipos, medios audiovisuales, escenarios de práctica, estaciones y granjas experimentales y escenarios de simulación virtual, entre otros, para el óptimo desarrollo de la actividad docente, investigativa y de extensión, según requerimientos del programa académico.</t>
  </si>
  <si>
    <t>Asegurar la disponibilidad y capacidad de talleres, laboratorios, equipos, medios audiovisuales, escenarios de práctica y escenarios de simulación virtual, entre otros, para el óptimo desarrollo de la actividad docente, investigativa y de extensión, según los requerimientos del programa académico, en un plazo de dos años. Esto incluye la mejora de los espacios de talleres para maquetación y modelado digital.</t>
  </si>
  <si>
    <t>Asegurar la disponibilidad y capacidad de talleres, laboratorios, equipos, medios audiovisuales, escenarios de práctica y escenarios de simulación virtual, entre otros, para el óptimo desarrollo de la actividad docente, investigativa y de extensión, según los requerimientos del programa académico, en un plazo de dos años.</t>
  </si>
  <si>
    <t>Evaluar la capacidad actual de los talleres, laboratorios y escenarios de práctica, identificando las áreas donde se requiere una mayor disponibilidad y capacidad.</t>
  </si>
  <si>
    <t>Evaluación de la capacidad actual de los talleres, laboratorios y escenarios de práctica, identificando las áreas con mayor demanda y necesidad de mejora.</t>
  </si>
  <si>
    <t>Compra de licencias y software para el mejoramiento de los proceso de aprendizaje en Arquitectura. Licencias ARCGIS, AUTODESK BIM y Adobe Suite</t>
  </si>
  <si>
    <t>Numero de licencias adquiridas en dos años</t>
  </si>
  <si>
    <t>Realizar inversiones y mejoras en los talleres, laboratorios y escenarios de práctica, incluyendo la adquisición de equipos y medios audiovisuales, y la adecuación de espacios para maquetación y modelado digital</t>
  </si>
  <si>
    <t>Monto y ejecución de inversión destinado a las mejoras en los talleres, laboratorios y escenarios de práctica.</t>
  </si>
  <si>
    <t xml:space="preserve">Quipo logístico de planeación y recursos físicos. </t>
  </si>
  <si>
    <t xml:space="preserve">PROYECTO 2.  PROYECTO PARA EL FORTALECIMIENTO DE RECURSOS BIBLIOGRÁFICOS </t>
  </si>
  <si>
    <t>RECURSOS BIBLIOGRÁFICOS Y DE INFORMACIÓN</t>
  </si>
  <si>
    <t>Evidencia, en los últimos cinco años, de la aplicación de estrategias y mecanismos orientados a incentivar en el estudiante la consulta y el uso de material bibliográfico.</t>
  </si>
  <si>
    <t>Implementar estrategias y mecanismos para incentivar en el estudiante la consulta y el uso de material bibliográfico, evidenciando un aumento sostenido en el acceso y la utilización de recursos bibliográficos en los últimos cinco años.</t>
  </si>
  <si>
    <t>Aumentar en un 20% el número de estudiantes que consultan y utilizan material bibliográfico de manera regular, en comparación con los últimos cinco años.</t>
  </si>
  <si>
    <t>Implementar un programa de promoción y sensibilización sobre la importancia de la consulta y uso de material bibliográfico, mediante campañas, charlas y talleres dirigidos a estudiantes.</t>
  </si>
  <si>
    <t>Número de campañas, charlas y talleres realizados.</t>
  </si>
  <si>
    <t>Indicar los recursos humanos para cada actividad</t>
  </si>
  <si>
    <t>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04%2FCAPACITACIONES%20SEMILLEROS%20Y%20BIBLIOTECA&amp;viewid=7b906dff%2D9fff%2D47b7%2Db387%2D041fbb839eeb</t>
  </si>
  <si>
    <t>Adquirir nuevas bases de datos y recursos digitales relevantes para el programa académico, que estén disponibles para consulta en línea, facilitando el acceso a una variedad de fuentes de información.</t>
  </si>
  <si>
    <t>Disponibilidad y accesibilidad de los recursos para los estudiantes y docentes.</t>
  </si>
  <si>
    <t>Equipos y recurso tecnológico de biblioteca</t>
  </si>
  <si>
    <t>Adquirir material bibliográfico físico para el programa de arquitectura con la finalidad de fortalecer los servicios de biblioteca.</t>
  </si>
  <si>
    <t>Fortalecer la participación en subvenciones para apoyar a docentes y estudiantes en la publicación de libros y artículos académicos, incentivando la producción y difusión de conocimiento.</t>
  </si>
  <si>
    <t>Cantidad de libros y artículos publicados por docentes y estudiantes beneficiarios de las subvenciones.</t>
  </si>
  <si>
    <t>https://books.unipamplona.edu.co/index.php/editorial/catalog/book/9</t>
  </si>
  <si>
    <t xml:space="preserve"> Evidencia, en los últimos cinco años, de análisis periódicos que permitan sistematizar la apreciación de estudiantes y docentes acerca de la pertinencia, actualización y suficiencia del material bibliográfico con que cuenta el programa académico para apoyar el desarrollo de las distintas actividades académicas, de acuerdo con el nivel de formación y modalidad de programa académico.</t>
  </si>
  <si>
    <t>Realizar análisis periódicos que permitan sistematizar la apreciación de estudiantes y docentes acerca de la pertinencia, actualización y suficiencia del material bibliográfico, con el fin de mejorar y adecuar el acervo bibliográfico del programa académico para apoyar de manera efectiva el desarrollo de las actividades académicas, considerando el nivel de formación y la modalidad del programa académico.</t>
  </si>
  <si>
    <t>Mejorar la satisfacción de estudiantes y docentes con respecto a la pertinencia, actualización y suficiencia del material bibliográfico en un 15% en los próximos dos años, basado en los análisis periódicos realizados.</t>
  </si>
  <si>
    <t xml:space="preserve">Realizar análisis periódicos del material bibliográfico existente, evaluando su pertinencia, actualización y suficiencia. Estos análisis pueden incluir encuestas, grupos de discusión y revisión de las necesidades del programa académico con base a los procesos de modernización curricular. </t>
  </si>
  <si>
    <t>Resultados de los análisis, incluyendo identificación de necesidades de actualización y mejora del material bibliográfico.</t>
  </si>
  <si>
    <t>Evidencia de espacios para estudio adecuadamente dotados, que incluyan conectividad a internet disponible en el escenario de práctica principal y en los escenarios en convenio docencia-servicio.</t>
  </si>
  <si>
    <t>Crear espacios de estudio adecuadamente dotados, que incluyan conectividad a internet, tanto en el escenario de práctica principal como en los escenarios en convenio docencia-servicio, garantizando un ambiente propicio para el estudio y la investigación de los estudiantes.</t>
  </si>
  <si>
    <t>Crear y habilitar espacios de estudio adecuadamente dotados en el escenario de práctica principal y en los escenarios en convenio docencia-servicio, que cuenten con conectividad a internet, en un plazo de un año, asegurando un entorno propicio para el estudio y la investigación de los estudiantes.</t>
  </si>
  <si>
    <t>Fomentar la participación de docentes y estudiantes en la selección y recomendación de nuevo material bibliográfico, a través del comité curricular o grupos de estudio, asegurando una mayor participación y compromiso con el proceso de actualización.</t>
  </si>
  <si>
    <t xml:space="preserve">Número de recursos bibliográficos actualizados </t>
  </si>
  <si>
    <t>Comité curricular del programa de Arquitectura</t>
  </si>
  <si>
    <t>Identificar y evaluar los espacios disponibles en el programa  para la creación de áreas dedicadas al trabajo de semilleros de investigación, considerando las necesidades de equipamiento y mobiliario específico.</t>
  </si>
  <si>
    <t>Evaluación de las necesidades de equipamiento y mobiliario específico para los espacios.</t>
  </si>
  <si>
    <t>Realizar las adecuaciones necesarias en los espacios seleccionados, incluyendo la instalación de conectividad a internet de alta velocidad, equipamiento de cómputo, mobiliario adecuado y recursos adicionales según las temáticas de investigación.</t>
  </si>
  <si>
    <t>Número de espacios adecuados y equipados según las necesidades identificadas.</t>
  </si>
  <si>
    <t>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06&amp;viewid=7b906dff%2D9fff%2D47b7%2Db387%2D041fbb839eeb</t>
  </si>
  <si>
    <t>FACTOR 11: ORGANIZACIÓN, ADMINISTRACIÓN Y FINANCIACIÓN DEL PROGRAMA ACADÉMICO</t>
  </si>
  <si>
    <t xml:space="preserve">PROYECTO 1. PROGRAMA DE ORGANIZACIÓN ADMINISTRATIVA  Y FINANCIACIÓN INSTITUCIONAL </t>
  </si>
  <si>
    <t>ORGANIZACIÓN Y ADMINISTRACIÓN</t>
  </si>
  <si>
    <t>Evidencia de la percepción de la calidad del apoyo administrativo brindado por el programa académico por parte de profesores, estudiantes y residentes al interior del escenario de práctica principal.</t>
  </si>
  <si>
    <t>Mejorar la calidad del apoyo administrativo brindado por el programa académico en el escenario de práctica principal, según la percepción de profesores, estudiantes y residentes, en un plazo de dos años.</t>
  </si>
  <si>
    <t xml:space="preserve">Mejorar la satisfacción de profesores, estudiantes y residentes con el apoyo administrativo brindado por el programa académico en el escenario de práctica principal en un 20%. </t>
  </si>
  <si>
    <t xml:space="preserve">Realizar encuestas de satisfacción periódicas a profesores, estudiantes y residentes en el escenario de práctica principal para recopilar su percepción sobre el apoyo administrativo del programa académico. </t>
  </si>
  <si>
    <t>Porcentaje de satisfacción de profesores, estudiantes y residentes con el apoyo administrativo del programa académico.</t>
  </si>
  <si>
    <t xml:space="preserve">2 estudiantes de trabajo social y dos docentes del programa </t>
  </si>
  <si>
    <t xml:space="preserve">equipos de la oficina de URBANIA, computadores del programa </t>
  </si>
  <si>
    <r>
      <rPr>
        <b/>
        <u/>
        <sz val="11"/>
        <color rgb="FF000000"/>
        <rFont val="Calibri"/>
        <scheme val="minor"/>
      </rPr>
      <t xml:space="preserve">PRIMER SEGUIMIENTO: Se evidencia  la creación de la encuesta  de el escenario de prácticas en el desarrollo de las actividades académicas, sin embargo falta realizar el informe de análisis del mismo
</t>
    </r>
    <r>
      <rPr>
        <u/>
        <sz val="11"/>
        <color rgb="FF0563C1"/>
        <rFont val="Calibri"/>
        <scheme val="minor"/>
      </rPr>
      <t>https://forms.office.com/pages/responsepage.aspx?id=IcbJrWyj4UKfSu3GELHf0Z3LEUriHy9EsmciJDUSsO1URE5WQTg5MFREUURZVTBEM09aMUg4V1RUQi4u</t>
    </r>
  </si>
  <si>
    <t>Dirección del programa de Arquitectura, coordinación de la ampliación de Villa del Rosario, Dirección del departamento de Arquitectura y Diseño Industrial.</t>
  </si>
  <si>
    <t xml:space="preserve">Realizar reuniones regulares, tanto formales como informales, para que los involucrados puedan expresar sus inquietudes, sugerencias y comentarios sobre el apoyo administrativo del programa y sus oportunidades de mejora. </t>
  </si>
  <si>
    <t>Frecuencia de las reuniones formales e informales entre el personal administrativo y los profesores, estudiantes y residentes.</t>
  </si>
  <si>
    <t xml:space="preserve">Equipos y espacios físicos del programa de Arquitectura. </t>
  </si>
  <si>
    <t xml:space="preserve">Mejorar la infraestructura  de los espacios de encuentro y atención de docentes del programa en Villa del Rosario y Pamplona </t>
  </si>
  <si>
    <t xml:space="preserve">Porcentaje de áreas de trabajo para los docentes del programa y estudiantes mejoradas </t>
  </si>
  <si>
    <t xml:space="preserve">docentes del programa de Arquitecturas y estancias institucionales </t>
  </si>
  <si>
    <r>
      <rPr>
        <b/>
        <u/>
        <sz val="11"/>
        <color rgb="FF000000"/>
        <rFont val="Calibri"/>
        <scheme val="minor"/>
      </rPr>
      <t xml:space="preserve">PRIMER SEGUIMEINTO: Se evidencia  gestión por parte del programa para la mejora de los espacios  de la realización de las actividades académicas del programa tanto en la sede villa del rosario y Pamplona, sin embargo falta realizar el informe general de las mejoras.
</t>
    </r>
    <r>
      <rPr>
        <u/>
        <sz val="11"/>
        <color rgb="FF0563C1"/>
        <rFont val="Calibri"/>
        <scheme val="minor"/>
      </rPr>
      <t xml:space="preserve">
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VILLA%20DEL%20ROSARIO%2FSOPORTES%20ARQUITECTURA%20VILLA%20DEL%20ROSARIO%2F01&amp;viewid=7b906dff%2D9fff%2D47b7%2Db387%2D041fbb839eeb</t>
    </r>
  </si>
  <si>
    <t xml:space="preserve">SISTEMAS DE COMUNICACIÓN E INFORMACIÓN
</t>
  </si>
  <si>
    <t xml:space="preserve"> Evidencia de la efectividad de la página web institucional debidamente actualizada, para mantener informados a los usuarios sobre los temas de interés institucional y facilitar la comunicación académica y administrativa.</t>
  </si>
  <si>
    <t>Mejorar la efectividad de la página web institucional, manteniéndola debidamente actualizada y funcional, para mantener informados a los usuarios sobre los temas de interés institucional y facilitar la comunicación académica y administrativa.</t>
  </si>
  <si>
    <t>Actualizar y mejorar la página web institucional para que sea una plataforma eficaz de comunicación y información, con un aumento del 80% en la satisfacción de los usuarios y un incremento del 60% en el número de visitas semestrales.</t>
  </si>
  <si>
    <t>Realizar un análisis de las necesidades y expectativas de los usuarios para identificar áreas de mejora en la página web.</t>
  </si>
  <si>
    <t>Número de necesidades y expectativas identificadas a través del análisis realizado.</t>
  </si>
  <si>
    <t xml:space="preserve">2 estudiantes  de trabajo social y dirección del programa de Arquitectura </t>
  </si>
  <si>
    <t xml:space="preserve">Equipos de computo del programa de Arquitectura </t>
  </si>
  <si>
    <t>Dirección del programa de Arquitectura, coordinación de la ampliación de Villa del Rosario, Comité de trabajo social del programa de Arquitectura y estancias institucionales.</t>
  </si>
  <si>
    <t>Generar contenido de calidad y actualizado regularmente, como noticias, eventos, publicaciones de blogs y recursos útiles, para atraer a los usuarios y fomentar su participación en la página web.</t>
  </si>
  <si>
    <t>Frecuencia de publicación de noticias, eventos, publicaciones de blogs y recursos útiles en la página web.</t>
  </si>
  <si>
    <r>
      <rPr>
        <b/>
        <u/>
        <sz val="11"/>
        <color rgb="FF000000"/>
        <rFont val="Calibri"/>
        <scheme val="minor"/>
      </rPr>
      <t xml:space="preserve">PRIMER SEGUIMIENTO: Se evidencia    Frecuencia de publicación de noticias, eventos, publicaciones de blogs y recursos útiles en la página web del programa semestralmente
</t>
    </r>
    <r>
      <rPr>
        <u/>
        <sz val="11"/>
        <color rgb="FF0563C1"/>
        <rFont val="Calibri"/>
        <scheme val="minor"/>
      </rPr>
      <t>web. https://www.unipamplona.edu.co/unipamplona/portalIG/home_126/publicacion/publicado/index.htm</t>
    </r>
  </si>
  <si>
    <t xml:space="preserve"> Presentación de estudios de valoración y satisfacción de profesores y estudiantes de la suficiencia y calidad de los recursos y sistemas de comunicación e información mediados por las tecnologías de la información y la comunicación- TIC en los últimos cinco años.</t>
  </si>
  <si>
    <t>Garantizar la suficiencia y calidad de los recursos y sistemas de comunicación e información mediados por las tecnologías de la información y la comunicación (TIC), a través de la valoración y satisfacción de profesores y estudiantes en los últimos cinco años.</t>
  </si>
  <si>
    <t>Mejorar la suficiencia y calidad de los recursos y sistemas de comunicación e información mediados por las TIC, obteniendo una valoración positiva de al menos el 80% de los profesores y estudiantes encuestados, y un aumento del 60% en la utilización de dichos recursos en los últimos cinco años.</t>
  </si>
  <si>
    <t>Realizar una evaluación de las necesidades, propuestas y tendencias  de los profesores y estudiantes en términos de recursos y sistemas de comunicación e información.</t>
  </si>
  <si>
    <t>Porcentaje de satisfacción de profesores y estudiantes con los recursos y sistemas de comunicación e información disponibles.</t>
  </si>
  <si>
    <t>Diseñar e implementar programas de capacitación y talleres para profesores y estudiantes sobre el uso efectivo de los recursos y sistemas TIC disponibles.</t>
  </si>
  <si>
    <t>Número de programas de capacitación y talleres diseñados e implementados.</t>
  </si>
  <si>
    <t xml:space="preserve">docentes del programa de Arquitectura </t>
  </si>
  <si>
    <t>Equipos y recurso tecnológico tecnológicos para formación en TIC</t>
  </si>
  <si>
    <t>Presentación de estadísticas sobre la aplicación de estrategias que garanticen la conectividad a los miembros de la comunidad académica del programa, de acuerdo con la modalidad en que este es ofrecido.</t>
  </si>
  <si>
    <t>Implementar estrategias que garanticen la conectividad de los miembros de la comunidad académica del programa, de acuerdo con la modalidad en la que se ofrece, y presentar estadísticas que demuestren el cumplimiento de dichas estrategias.</t>
  </si>
  <si>
    <t>Garantizar la conectividad de los miembros de la comunidad académica en todas las modalidades del programa, logrando una cobertura del 100% de los estudiantes y profesores, y presentar estadísticas que demuestren un aumento del 50% en el acceso y uso de la conectividad.</t>
  </si>
  <si>
    <t>Realizar un estudio de infraestructura y cobertura de conectividad en todas las sedes y modalidades del programa académico.</t>
  </si>
  <si>
    <t>Porcentaje de cobertura de conectividad en todas las sedes y modalidades del programa académico.</t>
  </si>
  <si>
    <t xml:space="preserve">comité de infraestructura física del programa de Arquitectura. </t>
  </si>
  <si>
    <t>Equipos y recurso tecnológico tecnológicos del CIADTIC</t>
  </si>
  <si>
    <t>Generar informes periódicos con estadísticas y análisis de la conectividad, destacando el aumento porcentual en el acceso y uso de internet por parte de los miembros de la comunidad académica.</t>
  </si>
  <si>
    <t>Porcentaje de aumento en el acceso y uso de internet por parte de los miembros de la comunidad académica.</t>
  </si>
  <si>
    <t>ESTUDIANTES Y CAPACIDAD INSTITUCIONAL</t>
  </si>
  <si>
    <t xml:space="preserve"> Evidencia de la coherencia entre el modelo o lineamientos educativos institucionales, las competencias y objetivos de aprendizaje declarados por el programa académico y las capacidades institucionales en materia de recursos humanos, técnicos, tecnológicos y financieros, entre otros, que favorezcan la permanencia, el desarrollo académico y la graduación de los estudiantes.</t>
  </si>
  <si>
    <t>Garantizar la coherencia entre el modelo educativo institucional, las competencias y objetivos de aprendizaje del programa académico, y las capacidades institucionales, con el fin de favorecer la permanencia, desarrollo académico y graduación de los estudiantes.</t>
  </si>
  <si>
    <t>Alinear y asegurar la coherencia entre el modelo educativo institucional, las competencias y objetivos de aprendizaje del programa académico, y las capacidades institucionales, con el objetivo de incrementar la tasa de permanencia, promover el desarrollo académico y aumentar la tasa de graduación de los estudiantes.</t>
  </si>
  <si>
    <t>Diseñar e implementar un plan de acción para fortalecer la coherencia entre el modelo educativo institucional, las competencias y objetivos de aprendizaje del programa académico, y las capacidades  de infraestructura institucionales.</t>
  </si>
  <si>
    <t xml:space="preserve">Número de acciones implementadas del plan de acción y su impacto en la graduación de estudiantes </t>
  </si>
  <si>
    <t>Comité de modernización y curricular del programa de Arquitectura.</t>
  </si>
  <si>
    <t xml:space="preserve">Dirección del programa de Arquitectura, comité de modernización, comité curricular, coordinación de Saber pro, comité de alertas tempranas </t>
  </si>
  <si>
    <t>Apreciación de profesores y estudiantes del programa académico con respecto a la relación entre el número de admitidos, el número de profesores o actores académicos asociados a los distintos componentes de formación, y los demás recursos necesarios en la modalidad que se oferta por parte de la institución.</t>
  </si>
  <si>
    <t>Evaluar la percepción de profesores y estudiantes del programa académico respecto a la relación entre el número de admitidos, el número de profesores o actores académicos asociados a los distintos componentes de formación, y los demás recursos necesarios en la modalidad que se oferta por parte de la institución.</t>
  </si>
  <si>
    <t>Obtener una valoración positiva de al menos el 80% de los profesores y estudiantes encuestados, respecto a la relación entre el número de admitidos, el número de profesores o actores académicos asociados a los distintos componentes de formación, y los demás recursos necesarios en la modalidad que se oferta por parte de la institución.</t>
  </si>
  <si>
    <t>Se modifico la siguiente actividad. Realizar un estudio detallado para determinar la relación entre el número de admitidos, el número de profesores y número general de estudiantes, con la finalidad de orientar una visión prospectiva de crecimiento y desarrollo del programa</t>
  </si>
  <si>
    <t>Identificación de los recursos necesarios en la modalidad del programa académico y su proyección prospectiva</t>
  </si>
  <si>
    <t xml:space="preserve">Dirección del programa de Arquitectura, comité de autoevaluación. </t>
  </si>
  <si>
    <t>Diseñar un plan de acción de mejora continua del programa que este soportado  en el número de admitidos, el número de profesores o actores académicos y los recursos necesarios en la modalidad del programa académico.</t>
  </si>
  <si>
    <t xml:space="preserve">Evaluación del impacto de las acciones implementadas en el desarrollo del programa académico </t>
  </si>
  <si>
    <t>Comité de modernización y curricular del programa de Arquitectura. Coordinación de Saber pro y Alertas tempranas</t>
  </si>
  <si>
    <t xml:space="preserve">Equipos de computo del programa de Arquitectura y recursos físicos del programa de Arquitectura. </t>
  </si>
  <si>
    <t>PROYECTO 2. PROGRAMA DE FINANCIACIÓN EN ARQUITECTURA</t>
  </si>
  <si>
    <t>FINANCIACIÓN DEL PROGRAMA ACADÉMICO</t>
  </si>
  <si>
    <t xml:space="preserve"> Evidencia de la coherencia entre el cumplimiento de las labores formativas, académicas, docentes, científicas, culturales y de extensión del programa académico, sus planes de inversión y de mejoramiento continuo con los recursos financieros que lo soportan.</t>
  </si>
  <si>
    <t>Evaluar y documentar la alineación entre las labores del programa académico y sus planes de inversión y mejoramiento continuo.</t>
  </si>
  <si>
    <t>Evaluar y documentar la alineación entre las labores del programa académico y sus planes de inversión y mejoramiento continuo con un nivel de coherencia del 90%.</t>
  </si>
  <si>
    <t>Realizar un análisis  de las labores del programa académico y sus planes de inversión y mejoramiento continuo para identificar posibles brechas y áreas de mejora en términos de coherencia.</t>
  </si>
  <si>
    <t>Porcentaje de áreas de mejora identificadas en relación con las labores del programa y los planes de inversión y mejoramiento continuo.</t>
  </si>
  <si>
    <t xml:space="preserve">comité de autoevaluación y acreditación del programa, comité curricular </t>
  </si>
  <si>
    <t>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INVERSI%C3%93N%20ARQUITECTURA%20%202023%2D2025&amp;viewid=7b906dff%2D9fff%2D47b7%2Db387%2D041fbb839eeb</t>
  </si>
  <si>
    <t xml:space="preserve">Dirección del programa de Arquitectura, comité de autoevaluación y acreditación del programa, comité curricular y acompañamiento de las estancias institucionales correspondientes. </t>
  </si>
  <si>
    <t>Elaborar un informe que documente la alineación entre las labores del programa académico y sus planes de inversión y mejoramiento continuo, resaltando los puntos de coherencia alcanzados y proponiendo recomendaciones para fortalecer la alineación restante.</t>
  </si>
  <si>
    <t>Número de recomendaciones propuestas para fortalecer la alineación restante.</t>
  </si>
  <si>
    <t>https://unipamplonaedu.sharepoint.com/sites/PLANDEMEJORAMIENTOARQUITECTURA2023-2025/SitePages/CollabHome.aspx</t>
  </si>
  <si>
    <t>Evidencia de la aplicación de mecanismos de seguimiento y verificación a la ejecución presupuestal del programa académico, con base en planes de mejoramiento y mantenimiento en los últimos cinco años.</t>
  </si>
  <si>
    <t>Establecer y documentar los mecanismos utilizados para el seguimiento y verificación de la ejecución presupuestal del programa académico.</t>
  </si>
  <si>
    <t>Establecer un sistema de seguimiento y verificación de la ejecución presupuestal del programa académico, que incluya la asignación de responsabilidades claras y la definición de indicadores de seguimiento.</t>
  </si>
  <si>
    <t>Número de indicadores de seguimiento definidos y monitoreados.</t>
  </si>
  <si>
    <t>Documentar los mecanismos utilizados para el seguimiento y verificación de la ejecución presupuestal, incluyendo los procedimientos, herramientas y frecuencia de revisión utilizados, con el fin de garantizar la transparencia y el cumplimiento de los objetivos financieros.</t>
  </si>
  <si>
    <t>Frecuencia de revisión de la ejecución presupuestal.</t>
  </si>
  <si>
    <t xml:space="preserve"> Presentación de la programación y ejecución del presupuesto de inversión y de funcionamiento del programa académico y mecanismos de control.</t>
  </si>
  <si>
    <t>Mostrar los mecanismos de control utilizados para garantizar la transparencia y eficiencia en la ejecución del presupuesto.</t>
  </si>
  <si>
    <t>Mostrar los mecanismos de control utilizados para garantizar la transparencia y eficiencia en la ejecución del presupuesto con un nivel de cumplimiento del 90%.</t>
  </si>
  <si>
    <t>Diseñar e implementar controles internos efectivos para asegurar la transparencia y eficiencia en la ejecución del presupuesto, tales como la revisión periódica de gastos, la implementación de políticas de control de costos y la capacitación del personal en prácticas financieras responsables.</t>
  </si>
  <si>
    <t>Porcentaje de revisión periódica de gastos realizada.</t>
  </si>
  <si>
    <t>Elaborar un informe que presente los mecanismos de control utilizados en la ejecución del presupuesto, resaltando los logros en términos de transparencia y eficiencia, y proponiendo acciones correctivas para mejorar el nivel de cumplimiento en aquellos aspectos que lo requieran.</t>
  </si>
  <si>
    <t>Número de logros destacados en términos de transparencia y eficiencia.</t>
  </si>
  <si>
    <t>FACTOR 12: RECURSOS FÍSICOS Y TECNOLÓGICOS</t>
  </si>
  <si>
    <t>PROYECTO 1 PROGRAMA DE REFUERZO FÍSICO Y TECNOLÓGICO</t>
  </si>
  <si>
    <t>RECURSOS DE INFRAESTRUCTURA FÍSICA Y TECNOLÓGICA</t>
  </si>
  <si>
    <t>Evidencia de la coherencia entre los recursos de infraestructura y las necesidades para el desarrollo y cumplimiento de las labores formativas, académicas, docentes, científicas, culturales y de extensión del programa académico.</t>
  </si>
  <si>
    <t>Establecer un sistema de evaluación y análisis de las necesidades de recursos de infraestructura en relación con las labores del programa académico.</t>
  </si>
  <si>
    <t>Implementar y establecer un sistema de evaluación y análisis de las necesidades de recursos de infraestructura en relación con las labores del programa académico, logrando un nivel de cobertura del 90%.</t>
  </si>
  <si>
    <t>Realizar un diagnóstico  de las necesidades de recursos de infraestructura del programa académico. Esto incluye realizar un inventario de los recursos existentes, identificar las brechas y áreas de mejora, y recopilar información sobre las labores del programa académico que requieren apoyo infraestructural.</t>
  </si>
  <si>
    <t xml:space="preserve"> Porcentaje de recursos de infraestructura identificados en el inventario</t>
  </si>
  <si>
    <t>Comité de infraestructura del programa y estudiantes de trabajo social</t>
  </si>
  <si>
    <t>24/06/2025
El programa presenta como evidencia documento de informe de plan de mejoramiento de arquitectura, en este se describen los cambios realizados a algunas actividades de cada factor.
No se evidencia porcentaje de recursos de infraestrcutra identificados en el inventario</t>
  </si>
  <si>
    <t xml:space="preserve">Director Departamento-  Director Programa-Coordinador Sede Villa Rosario- Comité Curricular, Docente del programa de Arquitectura , estancias institucionales correspondientes, comité de infraestructura y trabajo social </t>
  </si>
  <si>
    <t xml:space="preserve">Desarrollar y poner en marcha un sistema de evaluación periódica de las necesidades de recursos de infraestructura. </t>
  </si>
  <si>
    <t>Número de informes de resultados generados</t>
  </si>
  <si>
    <t xml:space="preserve">Comité de infraestructura y comité de autoevaluación </t>
  </si>
  <si>
    <t>Establecer indicadores y criterios de evaluación, diseñar instrumentos de recolección de datos, implementar procesos de análisis y monitoreo, y generar informes de resultados que permitan identificar y abordar las necesidades de infraestructura de manera efectiva.</t>
  </si>
  <si>
    <t>Demostración de la existencia de aulas, laboratorios, talleres, centros de simulación, plataformas tecnológicas, biblioteca y salas de estudio, para el cumplimiento de las labores formativas, académicas, docentes, científicas, culturales y de extensión, acordes con los objetivos del programa académico, su formación y modalidad.</t>
  </si>
  <si>
    <t>Realizar un inventario y recopilación de evidencias que demuestren la existencia y disponibilidad de los recursos de infraestructura para el programa de Arquitectura</t>
  </si>
  <si>
    <t>Realizar un inventario y recopilación de evidencias que demuestren la existencia y disponibilidad de los recursos de infraestructura necesarios para el programa de Arquitectura, alcanzando un porcentaje de documentación del 95%.</t>
  </si>
  <si>
    <t>Realizar un inventario detallado de los recursos de infraestructura necesarios para el programa de Arquitectura. Esto implica recopilar información sobre aulas, laboratorios, talleres, centros de simulación, plataformas tecnológicas, biblioteca, salas de estudio y cualquier otro recurso relevante para el desarrollo de las labores del programa. Se debe documentar su existencia, disponibilidad y estado actual.</t>
  </si>
  <si>
    <t>Número de recursos de infraestructura documentados en el inventario</t>
  </si>
  <si>
    <r>
      <rPr>
        <b/>
        <u/>
        <sz val="11"/>
        <color rgb="FF000000"/>
        <rFont val="Calibri"/>
        <scheme val="minor"/>
      </rPr>
      <t xml:space="preserve">PRIMER SEGUIMIENTO: Se evidencia documentos de caracterización preliminar de los de los recursos de infraestructura necesarios para el programa de Arquitectura, sin embargo falta realizar la actualización de dichos documentos y su análisis.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2012%2FF12%5FP1%2F1&amp;viewid=7b906dff%2D9fff%2D47b7%2Db387%2D041fbb839eeb
</t>
    </r>
    <r>
      <rPr>
        <u/>
        <sz val="11"/>
        <color rgb="FF000000"/>
        <rFont val="Calibri"/>
        <scheme val="minor"/>
      </rPr>
      <t>24/06/2025
El programa presenta como evidencia 4 documentos en pdf con el inventario detallado de la sede virgen del rosario, sala de diseño sede la casona, laboratorios de villa del rosario y la movibilidad en las entradas de la sede villa del rosario.</t>
    </r>
  </si>
  <si>
    <t xml:space="preserve">Recopilar evidencias que demuestren la existencia y disponibilidad de los recursos de infraestructura identificados en el inventario. Esto puede incluir fotografías, registros de mantenimiento, informes de inspección, registros de uso, acuerdos de colaboración con dependencias institucionales, entre otros documentos relevantes. </t>
  </si>
  <si>
    <t>Frecuencia de actualización del inventario de recursos de infraestructura</t>
  </si>
  <si>
    <r>
      <rPr>
        <b/>
        <u/>
        <sz val="11"/>
        <color rgb="FF000000"/>
        <rFont val="Calibri"/>
        <scheme val="minor"/>
      </rPr>
      <t xml:space="preserve">PRIMER SEGUIMIENTO: Se evidencia documentos de caracterización preliminar de los de los recursos de infraestructura necesarios para el programa de Arquitectura, sin embargo falta realizar la actualización de dichos documentos y su análisis.
</t>
    </r>
    <r>
      <rPr>
        <u/>
        <sz val="11"/>
        <color rgb="FF0563C1"/>
        <rFont val="Calibri"/>
        <scheme val="minor"/>
      </rPr>
      <t xml:space="preserve">
https://unipamplonaedu.sharepoint.com/sites/PLANDEMEJORAMIENTOARQUITECTURA2023-2025/Documentos%20compartidos/Forms/AllItems.aspx?id=%2Fsites%2FPLANDEMEJORAMIENTOARQUITECTURA2023%2D2025%2FDocumentos%20compartidos%2FPLAN%20DE%20MEJORAMIENTO%202023%2D2025%2FFACTOR%2012%2FF12%5FP1%2F1&amp;viewid=7b906dff%2D9fff%2D47b7%2Db387%2D041fbb839eeb
</t>
    </r>
    <r>
      <rPr>
        <u/>
        <sz val="11"/>
        <color rgb="FF000000"/>
        <rFont val="Calibri"/>
        <scheme val="minor"/>
      </rPr>
      <t>24/06/2025
El programa presenta como evidencia los resultados y el análisis de una encuesta aplicada a docentes, administrativos y estudiantes, sobre la percepción de los recursos fisicos y digitales de la universidad.
Se recomienda actualizar periodicamente los informes presentados en la actividad anterior, para dar cumplimiento a lo solicitado en cuanto a la frecuencia de actualización del inventario de recursos de infraestructura.</t>
    </r>
  </si>
  <si>
    <t>Evaluar la adecuación y suficiencia de dichos recursos en relación con los objetivos del programa académico, su formación y modalidad, identificando áreas de mejora y proponiendo soluciones.</t>
  </si>
  <si>
    <t>Evaluar la adecuación y suficiencia de los recursos de infraestructura en relación con los objetivos del programa académico, su formación y modalidad, identificando áreas de mejora y proponiendo soluciones, con un índice de cumplimiento del 85%.</t>
  </si>
  <si>
    <t>Realizar una caracterización  de los recursos de infraestructura existentes en relación con los objetivos del programa académico, su formación y modalidad.</t>
  </si>
  <si>
    <t xml:space="preserve">Documento de informe de evaluación de recursos </t>
  </si>
  <si>
    <t>24/06/2025
El programa presenta como evidencia cuatro documentos en pdf:
El primer contiene las fichas de registro y calificación de los salones 201, 203, 204, 205, 206, 207, 208, 304, 305, sala de profesores y sala de juntas.
El segundo pdf recopila material fotográfico de la sala de juntas.
El tercer pdf recopila información fotográfica del salón de arquitectura de la sede villa del rosario.
El cuarto pdf recopila información del salón GM101 de la sede de villa del rosario,  anexa material fotográfico del mismo y una encuesta de percepción realizada a los estudiantes.
Se recomienda actualizar periodicamente los informes, ya sea de forma semestral o anual.</t>
  </si>
  <si>
    <t>Analizar en detalle los espacios de laboratorio de diseño asistido, el mobiliario de los laboratorios y los recursos físicos de los talleres.</t>
  </si>
  <si>
    <t>24/06/2025
El programa presenta como evidencias correos enviados a los diferentes laboratorios de arquitectura, con el fin de evaluar los equipos con los que cuenta cada uno.
Además anexa material fotográfico de los nuevos equipos adquiridos en el laboratorio URBANIA y el plan de inversión del plan de mejoramiento.</t>
  </si>
  <si>
    <t>Adquisición de nuevos equipos o mobiliario, la renovación de los espacios existentes, la mejora de la infraestructura física de los talleres, entre otras acciones necesarias para garantizar que los recursos estén alineados con los objetivos del programa académico</t>
  </si>
  <si>
    <t xml:space="preserve">Porcentaje de espacios mejorados en el programa </t>
  </si>
  <si>
    <t xml:space="preserve">Implementar las mejoras propuestas, incluyendo la adquisición de los recursos prioritarios como drones e impresoras 2D y 3D. </t>
  </si>
  <si>
    <t xml:space="preserve">Equipo logístico de planeación, recursos físicos y contratación  </t>
  </si>
  <si>
    <t>Establecer un plan de acción detallado que incluya la asignación de responsabilidades, el presupuesto necesario y un cronograma de ejecución.</t>
  </si>
  <si>
    <t>Plan de acción formulado y en ejecución.</t>
  </si>
  <si>
    <t>Evidencia de espacios que efectivamente se destinan al desarrollo de cada una de las labores formativas, académicas, docentes, científicas, culturales y de extensión a que se dedica el programa académico y de las áreas destinadas al bienestar institucional.</t>
  </si>
  <si>
    <t>Evaluar la disponibilidad y adecuación de los espacios destinados al bienestar institucional, asegurando que cumplan con los requisitos establecidos y proponiendo mejoras en caso necesario.</t>
  </si>
  <si>
    <t xml:space="preserve"> Evaluar la disponibilidad y adecuación de los espacios destinados al bienestar institucional, asegurando que cumplan con los requisitos establecidos y proponiendo mejoras en caso necesario, logrando una calificación promedio de satisfacción del 80% por parte de los usuarios.</t>
  </si>
  <si>
    <t>Realizar un inventario y evaluación detallada de los espacios destinados al bienestar institucional, enfocándose específicamente en los espacios de atención al estudiante y de acompañamiento docente. Esto incluye áreas como la oficina de servicios estudiantiles, la sala de docentes, áreas administrativas de la dirección y  el CEA</t>
  </si>
  <si>
    <t>24/06/2025
El programa presenta como evidencia un enlace al subportal web, donde se muestran los espacios y recursos fisicos en las sedes de pamplona y villa del rosario.
Se recomienda complementar la información con un inventario detallado de todos los recursos de cada espacio mostrado (salones, laboratorios, sala de profesores)</t>
  </si>
  <si>
    <t>Identificar áreas de mejora y proponer soluciones para optimizar los espacios de atención al estudiante y de acompañamiento docente. Esto puede incluir la redistribución de espacios existentes, la adquisición de mobiliario adecuado, la implementación de tecnología relevante o la creación de nuevos espacios según sea necesario.</t>
  </si>
  <si>
    <t xml:space="preserve">Porcentaje de áreas de bienestar del programa a mejorar </t>
  </si>
  <si>
    <t>Implementar las mejoras propuestas en los espacios de atención al estudiante y de acompañamiento docente. Esto implica llevar a cabo las acciones necesarias para mejorar la infraestructura, adquirir el mobiliario adecuado, instalar equipos o tecnología necesarios y garantizar que los espacios estén listos y disponibles para su uso.</t>
  </si>
  <si>
    <t xml:space="preserve">Realizar mejoras en los talleres de diseño con la adecuación de sistemas de ventilación cruzada que reduzcan escenarios de riesgo sanitario y garanticen el confort térmico en los espacios de talleres de diseño del programa de Arquitectura. </t>
  </si>
  <si>
    <t xml:space="preserve"> Existencia de planes y proyectos en ejecución, para la conservación, expansión, mejoras y mantenimiento de la planta física del el programa académico, de acuerdo con las normas técnicas respectivas.</t>
  </si>
  <si>
    <t>Revisar y evaluar los planes y proyectos existentes para la conservación, expansión, mejoras y mantenimiento de la infraestructura física del programa académico.</t>
  </si>
  <si>
    <t>Revisar y evaluar los planes y proyectos existentes para la conservación, expansión, mejoras y mantenimiento de la infraestructura física del programa académico, implementando al menos el 70% de los proyectos identificados en un plazo de dos años.</t>
  </si>
  <si>
    <t>Revisar y evaluar los planes y proyectos existentes para la conservación, expansión, mejoras y mantenimiento de la infraestructura física del programa académico, con un enfoque prioritario en el bloque Gramalote en Villa del Rosario.</t>
  </si>
  <si>
    <t>Porcentaje de revisión y evaluación de los planes y proyectos existentes</t>
  </si>
  <si>
    <t>24/06/2025
El programa presenta como evidencia las diferentes propuestas de proyectos paisajistas, presentadas para la sede de villa del rosario.
En cada una de las muestras se expone un antes y un despues de los terrenos a intervenir, sin embargo, no se anexa información adicional, como el porcentaje de avance de alguno de estos, dado que haya sido seleccionado para ejecución</t>
  </si>
  <si>
    <t xml:space="preserve">Priorizar la mejora de la infraestructura física del bloque Gramalote en Villa del Rosario y las obras de relación de mobiliario complementarias  para la mejora física del programa en Villa del Rosario en un plazo de dos años. </t>
  </si>
  <si>
    <t>Porcentaje de áreas del programa en Villa del Rosario recuperadas</t>
  </si>
  <si>
    <r>
      <rPr>
        <b/>
        <u/>
        <sz val="11"/>
        <color rgb="FF000000"/>
        <rFont val="Calibri"/>
        <scheme val="minor"/>
      </rPr>
      <t xml:space="preserve">PRIMER SEGUIMIENTO: Se evidencia  la  gestión por aparte del programa y la inspección preliminar por el proceso de planeación en  la mejora de la infraestructura física del bloque Gramalote en Villa del Rosario , así mismo falta la gestión y el informe  de mejora de dicho espacio </t>
    </r>
    <r>
      <rPr>
        <u/>
        <sz val="11"/>
        <color rgb="FF000000"/>
        <rFont val="Calibri"/>
        <scheme val="minor"/>
      </rPr>
      <t>fhttps://unipamplonaedu.sharepoint.com/sites/PLANDEMEJORAMIENTOARQUITECTURA2023-2025/Documentos%20compartidos/Forms/AllItems.aspx?id=%2Fsites%2FPLANDEMEJORAMIENTOARQUITECTURA2023%2D2025%2FDocumentos%20compartidos%2FSEGUIMIENTO%20PETICIONES%20ESTUDIANTES%2FVILLA%20DEL%20ROSARIO%2FSOPORTES%20ARQUITECTURA%20VILLA%20DEL%20ROSARIO%2F02&amp;viewid=7b906dff%2D9fff%2D47b7%2Db387%2D041fbb839eeb
24/06/2025
Se evidencia por parte del programa que ha adelantado la gestión para la adecuación del bloque GM  de villa del rosario, además se evidencia material fotográfico donde el equipo de planeación se encuentra adelantando el analisis estructural.
Se adjunta tambien el plan de inversión del plan de mejoramiento y el acta de socialización del ultimo proceso de autoevaluación.
Se recomienda subir el estado del porcentaje de revisión de las areas a intervenir.</t>
    </r>
  </si>
  <si>
    <t>Implementar los proyectos seleccionados para la mejora de la infraestructura física del bloque Gramalote en Villa del Rosario. Esto implica llevar a cabo las acciones necesarias de seguimiento a la asignación de presupuesto, la contratación de proveedores, la gestión de permisos y licencias, y la supervisión de las obras.</t>
  </si>
  <si>
    <t>Demostración de la capacidad, respeto de normas técnicas, suficiencia, seguridad, salubridad, iluminación, disponibilidad de espacio, dotación, facilidades de transporte y acceso de las áreas recreativas y deportivas. Previsión de su uso por personas con limitaciones físicas.</t>
  </si>
  <si>
    <t>Realizar una evaluación de las áreas recreativas y deportivas, asegurando su capacidad, cumplimiento de normas técnicas, seguridad, salubridad, iluminación y accesibilidad para personas con limitaciones físicas.</t>
  </si>
  <si>
    <t>Realizar una evaluación de las áreas recreativas y deportivas, asegurando su capacidad, cumplimiento de normas técnicas, seguridad, salubridad, iluminación y accesibilidad para personas con limitaciones físicas, buscando una cobertura del 75% en un plazo de dos años.</t>
  </si>
  <si>
    <t xml:space="preserve">Realizar una inspección y evaluación de  las áreas recreativas y deportivas a las que tiene acceso el programa académico. Esto implica realizar un análisis detallado de cada espacio, verificando su capacidad, cumplimiento de normas técnicas, seguridad, iluminación y accesibilidad para personas con limitaciones físicas. </t>
  </si>
  <si>
    <t>Documentos de evaluación e inspección de áreas recreativas</t>
  </si>
  <si>
    <t>Desarrollar un plan de mejora y adecuación de las áreas recreativas y deportivas identificadas como deficientes. Este plan debe incluir acciones específicas para abordar las deficiencias encontradas, como la implementación de medidas de seguridad adicionales, la mejora de la iluminación, la adaptación de los espacios para personas con limitaciones físicas, y cualquier otra acción necesaria para garantizar el cumplimiento de los estándares establecidos.</t>
  </si>
  <si>
    <t xml:space="preserve">Documento de plan de mejoramiento de áreas recreativas </t>
  </si>
  <si>
    <t xml:space="preserve">Realizar una evaluación periódica del progreso de las mejoras implementadas en las áreas recreativas y deportivas. Se debe realizar un seguimiento continuo para evaluar el avance de las acciones tomadas, y verificar si se han alcanzado los estándares establecidos. </t>
  </si>
  <si>
    <t xml:space="preserve">Informes de seguimiento a la infraestructura deportiva. </t>
  </si>
  <si>
    <t>Demostración de la coherencia entre la disponibilidad de los recursos de infraestructura física y tecnológica, y el número de estudiantes del programa académico y las actividades formativas definidas en el currículo. En vista de que los elementos anteriores cambian en el tiempo, el programa académico muestra evidencias de los ajustes realizados en la infraestructura como resultado de los procesos de mejoramiento continuo.</t>
  </si>
  <si>
    <t>Documentar los ajustes realizados en la infraestructura como resultado de los procesos de mejoramiento continuo, destacando su impacto en la coherencia entre recursos y necesidades.</t>
  </si>
  <si>
    <t>Documentar los ajustes realizados en la infraestructura como resultado de los procesos de mejoramiento continuo, destacando su impacto en la coherencia entre recursos y necesidades, con al menos un 80% de los ajustes implementados y documentados en un plazo de dos años.</t>
  </si>
  <si>
    <t>Realizar un seguimiento y registro detallado de los procesos de mejoramiento continuo que se llevan a cabo en la infraestructura del programa académico. Esto implica documentar los ajustes realizados, tanto a nivel de recursos físicos como tecnológicos, y registrar las razones y objetivos de dichos ajustes.</t>
  </si>
  <si>
    <t xml:space="preserve">Informes de gestión de los proceso de mejoramiento al programa </t>
  </si>
  <si>
    <t xml:space="preserve"> Realizar evaluaciones periódicas para medir el impacto de los ajustes realizados en la infraestructura. Esto implica recopilar datos y evidencias que demuestren cómo los ajustes han mejorado la coherencia entre los recursos y las necesidades del programa académico. </t>
  </si>
  <si>
    <t>Número de evaluaciones sobre el impacto de infraestructura en el programa</t>
  </si>
  <si>
    <t xml:space="preserve">Elaborar informes periódicos que documenten los ajustes realizados en la infraestructura y su impacto en la coherencia entre recursos y necesidades. Estos informes deben incluir detalles sobre los ajustes implementados, los resultados obtenidos y las lecciones aprendidas.  </t>
  </si>
  <si>
    <t>Informe anual de mejoras en infraestructura física</t>
  </si>
  <si>
    <t>PROYECTO 2. PROGRAMA DE MODERNIZACIÓN DE RECURSOS INFORMÁTICO Y COMUNICACIÓN.</t>
  </si>
  <si>
    <t>RECURSOS INFORMÁTICOS Y DE COMUNICACIÓN</t>
  </si>
  <si>
    <t>Evidencia de la coherencia entre los recursos informáticos y de comunicación, y las necesidades para el desarrollo y cumplimiento de las labores formativas, académicas, docentes, científicas, culturales y de extensión del programa académico.</t>
  </si>
  <si>
    <t>Asegurar que los recursos informáticos y de comunicación disponibles sean adecuados y suficientes para el desarrollo y cumplimiento de las labores formativas, académicas, docentes, científicas, culturales y de extensión del programa académico</t>
  </si>
  <si>
    <t xml:space="preserve"> Alcanzar una cobertura del 95% en la adecuación y suficiencia de los recursos informáticos y de comunicación para el desarrollo y cumplimiento de las labores formativas, académicas, docentes, científicas, culturales y de extensión del programa académico.</t>
  </si>
  <si>
    <t>Evaluar la capacidad, funcionalidad y calidad de los recursos existentes en relación con las necesidades del programa académico.</t>
  </si>
  <si>
    <t xml:space="preserve">Informes periódico de evaluación </t>
  </si>
  <si>
    <t xml:space="preserve">Director Departamento-  Director Programa-Coordinador Sede Villa Rosario- Comité Curricular, Docente del programa de Arquitectura , estancias institucionales correspondientes, comité de infraestrcutura y trabajo social </t>
  </si>
  <si>
    <t xml:space="preserve">Implementar las mejoras propuestas, incluyendo la adquisición de los recursos prioritarios de computadores para el programa de Arquitectura en sus dos sedes. </t>
  </si>
  <si>
    <t>Evidencia de la coherencia entre los recursos tecno-pedagógicos con las necesidades para el desarrollo y cumplimiento de las labores formativas, académicas, docentes, científicas, culturales y de extensión del programa académico.</t>
  </si>
  <si>
    <t>Garantizar que los recursos tecno-pedagógicos utilizados sean adecuados y pertinentes para el desarrollo y cumplimiento de las labores del programa académico</t>
  </si>
  <si>
    <t>Lograr una tasa de utilización del 90% de recursos tecno-pedagógicos adecuados y pertinentes para el desarrollo y cumplimiento de las labores del programa académico.</t>
  </si>
  <si>
    <t>Realizar un análisis de las necesidades pedagógicas del programa académico, identificando las habilidades y competencias requeridas por los estudiantes y los métodos de enseñanza utilizados por los profesores.</t>
  </si>
  <si>
    <t xml:space="preserve">Porcentaje de necesidades pedagógicas del programa </t>
  </si>
  <si>
    <t>Elaborar un plan de acción para cerrar las brechas identificadas, priorizando la adquisición o actualización de recursos relevantes y pertinentes.</t>
  </si>
  <si>
    <t xml:space="preserve">Documento de plan de acción anual </t>
  </si>
  <si>
    <t>24/06/2025
El programa presenta como evidencias el plan de inversión de arquitectura para la vigencia 2025, donde se incluyó la adquisición de:
Equipos de laboratorio
Equipos de computo
Licencias de Software
Adecuaciones fisicas
Además se deja con claridad la cantidad de requerimientos por cada uno de estos</t>
  </si>
  <si>
    <t>Evidencia de la arquitectura de datos de los sistemas de información asociados al programa académico (sistemas de información, bases de datos, plataformas, recursos digitales, hardware y software licenciado) actualizados y adecuados para el diseño y la producción de contenidos, la implementación de estrategias pedagógicas y el continuo apoyo y seguimiento de las actividades académicas de los estudiantes, acordes con el nivel de formación y la modalidad.</t>
  </si>
  <si>
    <t>Asegurar que la arquitectura de datos de los sistemas de información utilizados en el programa académico esté actualizada y sea adecuada para el diseño y producción de contenidos, la implementación de estrategias pedagógicas y el apoyo continuo a las actividades académicas de los estudiantes</t>
  </si>
  <si>
    <t>Revisar y actualizar la infraestructura tecnológica, asegurar la integridad y seguridad de los datos, y asegurar que los sistemas de información sean capaces de respaldar las actividades académicas de manera eficiente.</t>
  </si>
  <si>
    <t>Identificar las necesidades de actualización o mejoras en la infraestructura tecnológica para asegurar su eficiencia y capacidad de respaldo de las actividades académicas.</t>
  </si>
  <si>
    <t xml:space="preserve">comité de autoevaluación y acreditación del programa, comité curricular, comité de modernización </t>
  </si>
  <si>
    <t>Apreciación de directivos, profesores y estudiantes del programa académico sobre la pertinencia, correspondencia y suficiencia de los recursos informáticos y de comunicación con que cuenta el programa académico.</t>
  </si>
  <si>
    <t>Obtener la apreciación de directivos, profesores y estudiantes del programa académico sobre la pertinencia, correspondencia y suficiencia de los recursos informáticos y de comunicación</t>
  </si>
  <si>
    <t>Obtener una calificación promedio de satisfacción del 80% por parte de directivos, profesores y estudiantes del programa académico en relación con los recursos informáticos y de comunicación.</t>
  </si>
  <si>
    <t>Realizar encuestas o cuestionarios de satisfacción dirigidos a directivos, profesores y estudiantes del programa académico para evaluar su percepción sobre los recursos informáticos y de comunicación.</t>
  </si>
  <si>
    <t xml:space="preserve">Número de encuestas realizadas </t>
  </si>
  <si>
    <t xml:space="preserve">comité de autoevaluación y acreditación del programa, comité curricular, comité de trabajo social </t>
  </si>
  <si>
    <t>Implementar acciones de mejora basadas en los resultados de la evaluación de satisfacción, enfocándose en las áreas identificadas como oportunidades de mejora.</t>
  </si>
  <si>
    <t xml:space="preserve">Número de acciones implementadas por el programa </t>
  </si>
  <si>
    <t>Realizar capacitaciones y programas de entrenamiento para directivos, profesores y estudiantes, con el objetivo de mejorar la utilización y aprovechamiento de los recursos informáticos y de comunicación.</t>
  </si>
  <si>
    <t>Número de capacitaciones a docentes y estudiantes.</t>
  </si>
  <si>
    <t>PRIMER CONTROL Y SEGUIMIENTO -SIG</t>
  </si>
  <si>
    <t xml:space="preserve">FACTOR/PROYECTOS </t>
  </si>
  <si>
    <t>NÚMERO  DE ACCIONES/ACTIVIDADES PROYECTO 1</t>
  </si>
  <si>
    <t>% DE CUMPLIMIENTO PROYECTO 1</t>
  </si>
  <si>
    <t>NÚMERO  DE ACCIONES/ACTIVIDADES PROYECTO 2</t>
  </si>
  <si>
    <t>% DE CUMPLIMIENTO PROYECTO 2</t>
  </si>
  <si>
    <t xml:space="preserve">INVERSIÓN </t>
  </si>
  <si>
    <t>FACTOR 1:PROYECTO EDUCATIVO DEL PROGRAMA E IDENTIDAD INSTITUCIONAL</t>
  </si>
  <si>
    <t>FACTOR 3:PROFESORES</t>
  </si>
  <si>
    <t>FACTOR 4:EGRESADOS</t>
  </si>
  <si>
    <t>FACTOR 5:ASPECTOS ACADÉMICOS Y RESULTADOS DE APRENDIZAJE</t>
  </si>
  <si>
    <t>FACTOR 6 : PERMANENCIA Y GRADUACIÓN</t>
  </si>
  <si>
    <t>FACTOR 7 :  INTERACCIÓN CON EL ENTORNO NACIONAL E INTERNACIONAL</t>
  </si>
  <si>
    <t>FACTOR 8 :APORTES DE LA INVESTIGACIÓN, LA INNOVACIÓN, EL DESARROLLO TECNOLÓGICO Y LA CREACIÓN, ASOCIADOS AL PROGRAMA ACADÉMICO</t>
  </si>
  <si>
    <t>FACTOR 9 : BIENESTAR DE LA COMUNIDAD ACADÉMICA DEL PROGRAMA</t>
  </si>
  <si>
    <t>FACTOR 10 : MEDIOS EDUCATIVOS Y AMBIENTES DE APRENDIZAJE</t>
  </si>
  <si>
    <t>FACTOR 11 : ORGANIZACIÓN, ADMINISTRACIÓN Y FINANCIACIÓN DEL PROGRAMA ACADÉMICO</t>
  </si>
  <si>
    <t>FACTOR 12 : RECURSOS FÍSICOS Y TECNOLÓGICOS</t>
  </si>
  <si>
    <t>Numero total de acciones</t>
  </si>
  <si>
    <t>Total de alcance del plan de mejoamiento</t>
  </si>
  <si>
    <t>Costo estimado de Inversión total</t>
  </si>
  <si>
    <t xml:space="preserve">Costo del del plan de Inversión del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</si>
</sst>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quot;$&quot;\ * #,##0.00_-;_-&quot;$&quot;\ * &quot;-&quot;??_-;_-@_-"/>
    <numFmt numFmtId="165" formatCode="0.0%"/>
    <numFmt numFmtId="166" formatCode="_-[$$-240A]\ * #,##0.00_-;\-[$$-240A]\ * #,##0.00_-;_-[$$-240A]\ * &quot;-&quot;??_-;_-@_-"/>
    <numFmt numFmtId="167" formatCode="&quot;$&quot;#,##0"/>
    <numFmt numFmtId="168" formatCode="0.0"/>
  </numFmts>
  <fonts count="26">
    <font>
      <sz val="11"/>
      <color theme="1"/>
      <name val="Calibri"/>
      <family val="2"/>
      <scheme val="minor"/>
    </font>
    <font>
      <sz val="11"/>
      <color theme="1"/>
      <name val="Calibri"/>
      <family val="2"/>
      <scheme val="minor"/>
    </font>
    <font>
      <b/>
      <sz val="12"/>
      <color theme="0"/>
      <name val="Arial"/>
      <family val="2"/>
    </font>
    <font>
      <b/>
      <sz val="12"/>
      <color theme="1"/>
      <name val="Arial"/>
      <family val="2"/>
    </font>
    <font>
      <sz val="12"/>
      <color theme="1"/>
      <name val="Arial"/>
      <family val="2"/>
    </font>
    <font>
      <sz val="12"/>
      <color theme="0"/>
      <name val="Arial"/>
      <family val="2"/>
    </font>
    <font>
      <b/>
      <sz val="12"/>
      <name val="Arial"/>
      <family val="2"/>
    </font>
    <font>
      <sz val="12"/>
      <name val="Arial"/>
      <family val="2"/>
    </font>
    <font>
      <b/>
      <sz val="14"/>
      <color rgb="FFC00000"/>
      <name val="Arial"/>
      <family val="2"/>
    </font>
    <font>
      <sz val="12"/>
      <color rgb="FFFF0000"/>
      <name val="Arial"/>
      <family val="2"/>
    </font>
    <font>
      <sz val="12"/>
      <color rgb="FF00B0F0"/>
      <name val="Arial"/>
      <family val="2"/>
    </font>
    <font>
      <u/>
      <sz val="11"/>
      <color theme="10"/>
      <name val="Calibri"/>
      <family val="2"/>
      <scheme val="minor"/>
    </font>
    <font>
      <u/>
      <sz val="11"/>
      <color rgb="FF0563C1"/>
      <name val="Calibri"/>
      <scheme val="minor"/>
    </font>
    <font>
      <b/>
      <u/>
      <sz val="11"/>
      <color rgb="FF000000"/>
      <name val="Calibri"/>
      <scheme val="minor"/>
    </font>
    <font>
      <u/>
      <sz val="11"/>
      <color rgb="FF000000"/>
      <name val="Calibri"/>
      <scheme val="minor"/>
    </font>
    <font>
      <u/>
      <sz val="11"/>
      <color theme="10"/>
      <name val="Calibri"/>
      <scheme val="minor"/>
    </font>
    <font>
      <b/>
      <sz val="12"/>
      <color rgb="FF000000"/>
      <name val="Arial"/>
    </font>
    <font>
      <sz val="12"/>
      <color rgb="FF00B0F0"/>
      <name val="Arial"/>
    </font>
    <font>
      <sz val="8"/>
      <color theme="1"/>
      <name val="Arial"/>
      <family val="2"/>
    </font>
    <font>
      <b/>
      <u/>
      <sz val="11"/>
      <color rgb="FF000000"/>
      <name val="Calibri"/>
    </font>
    <font>
      <u/>
      <sz val="11"/>
      <color rgb="FF0563C1"/>
      <name val="Calibri"/>
    </font>
    <font>
      <u/>
      <sz val="11"/>
      <color theme="10"/>
      <name val="Calibri"/>
    </font>
    <font>
      <u/>
      <sz val="11"/>
      <color rgb="FF000000"/>
      <name val="Calibri"/>
    </font>
    <font>
      <sz val="11"/>
      <color rgb="FF000000"/>
      <name val="Calibri"/>
      <scheme val="minor"/>
    </font>
    <font>
      <sz val="12"/>
      <color rgb="FF000000"/>
      <name val="Arial"/>
    </font>
    <font>
      <u/>
      <sz val="11"/>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DADADA"/>
        <bgColor indexed="64"/>
      </patternFill>
    </fill>
    <fill>
      <patternFill patternType="solid">
        <fgColor rgb="FF003366"/>
        <bgColor indexed="64"/>
      </patternFill>
    </fill>
    <fill>
      <patternFill patternType="solid">
        <fgColor rgb="FFAD3333"/>
        <bgColor indexed="64"/>
      </patternFill>
    </fill>
    <fill>
      <patternFill patternType="solid">
        <fgColor rgb="FFE9C658"/>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s>
  <borders count="6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rgb="FF000000"/>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rgb="FF000000"/>
      </bottom>
      <diagonal/>
    </border>
    <border>
      <left/>
      <right style="medium">
        <color indexed="64"/>
      </right>
      <top/>
      <bottom style="thin">
        <color rgb="FF000000"/>
      </bottom>
      <diagonal/>
    </border>
    <border>
      <left/>
      <right style="thin">
        <color rgb="FF000000"/>
      </right>
      <top/>
      <bottom/>
      <diagonal/>
    </border>
    <border>
      <left/>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rgb="FF000000"/>
      </right>
      <top style="thin">
        <color rgb="FF000000"/>
      </top>
      <bottom style="thin">
        <color indexed="64"/>
      </bottom>
      <diagonal/>
    </border>
    <border>
      <left/>
      <right/>
      <top style="thin">
        <color rgb="FF000000"/>
      </top>
      <bottom/>
      <diagonal/>
    </border>
    <border>
      <left/>
      <right style="thin">
        <color rgb="FF000000"/>
      </right>
      <top style="thin">
        <color rgb="FF000000"/>
      </top>
      <bottom/>
      <diagonal/>
    </border>
    <border>
      <left/>
      <right style="medium">
        <color indexed="64"/>
      </right>
      <top/>
      <bottom style="medium">
        <color indexed="64"/>
      </bottom>
      <diagonal/>
    </border>
    <border>
      <left style="thin">
        <color rgb="FF000000"/>
      </left>
      <right style="thin">
        <color indexed="64"/>
      </right>
      <top style="thin">
        <color rgb="FF000000"/>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bottom style="double">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double">
        <color indexed="64"/>
      </bottom>
      <diagonal/>
    </border>
    <border>
      <left style="double">
        <color indexed="64"/>
      </left>
      <right style="double">
        <color indexed="64"/>
      </right>
      <top style="medium">
        <color indexed="64"/>
      </top>
      <bottom style="double">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right/>
      <top style="double">
        <color indexed="64"/>
      </top>
      <bottom/>
      <diagonal/>
    </border>
    <border>
      <left style="double">
        <color rgb="FF000000"/>
      </left>
      <right style="double">
        <color rgb="FF000000"/>
      </right>
      <top style="double">
        <color rgb="FF000000"/>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theme="0" tint="-0.499984740745262"/>
      </left>
      <right style="thin">
        <color theme="0" tint="-0.499984740745262"/>
      </right>
      <top/>
      <bottom style="thin">
        <color theme="0" tint="-0.499984740745262"/>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cellStyleXfs>
  <cellXfs count="303">
    <xf numFmtId="0" fontId="0" fillId="0" borderId="0" xfId="0"/>
    <xf numFmtId="0" fontId="2" fillId="4" borderId="13" xfId="0" applyFont="1" applyFill="1" applyBorder="1" applyAlignment="1">
      <alignment vertical="center" wrapText="1"/>
    </xf>
    <xf numFmtId="0" fontId="2" fillId="3" borderId="9" xfId="0" applyFont="1" applyFill="1" applyBorder="1" applyAlignment="1">
      <alignment vertical="center" wrapText="1"/>
    </xf>
    <xf numFmtId="0" fontId="2" fillId="2" borderId="0" xfId="0" applyFont="1" applyFill="1" applyAlignment="1">
      <alignment vertical="center" wrapText="1"/>
    </xf>
    <xf numFmtId="0" fontId="2" fillId="2" borderId="16" xfId="0" applyFont="1" applyFill="1" applyBorder="1" applyAlignment="1">
      <alignment vertical="center" wrapText="1"/>
    </xf>
    <xf numFmtId="0" fontId="2" fillId="3" borderId="0" xfId="0" applyFont="1" applyFill="1" applyAlignment="1">
      <alignment vertical="center" wrapText="1"/>
    </xf>
    <xf numFmtId="0" fontId="2" fillId="4" borderId="13" xfId="0" applyFont="1" applyFill="1" applyBorder="1" applyAlignment="1">
      <alignment horizontal="left" vertic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2" fontId="4" fillId="0" borderId="26" xfId="0" applyNumberFormat="1" applyFont="1" applyBorder="1" applyAlignment="1">
      <alignment horizontal="center" vertical="center" wrapText="1"/>
    </xf>
    <xf numFmtId="9" fontId="4" fillId="0" borderId="26" xfId="0" applyNumberFormat="1" applyFont="1" applyBorder="1" applyAlignment="1">
      <alignment horizontal="center" vertical="center" wrapText="1"/>
    </xf>
    <xf numFmtId="2" fontId="4" fillId="0" borderId="30" xfId="0" applyNumberFormat="1" applyFont="1" applyBorder="1" applyAlignment="1">
      <alignment horizontal="center" vertical="center" wrapText="1"/>
    </xf>
    <xf numFmtId="9" fontId="4" fillId="0" borderId="30" xfId="0" applyNumberFormat="1" applyFont="1" applyBorder="1" applyAlignment="1">
      <alignment horizontal="center" vertical="center" wrapText="1"/>
    </xf>
    <xf numFmtId="9" fontId="4" fillId="0" borderId="0" xfId="0" applyNumberFormat="1" applyFont="1" applyAlignment="1">
      <alignment horizontal="center" vertical="center" wrapText="1"/>
    </xf>
    <xf numFmtId="2" fontId="4" fillId="0" borderId="0" xfId="0" applyNumberFormat="1" applyFont="1" applyAlignment="1">
      <alignment horizontal="center" vertical="center" wrapText="1"/>
    </xf>
    <xf numFmtId="165" fontId="4" fillId="2" borderId="0" xfId="1" applyNumberFormat="1" applyFont="1" applyFill="1" applyBorder="1" applyAlignment="1">
      <alignment horizontal="center" vertical="center" wrapText="1"/>
    </xf>
    <xf numFmtId="2" fontId="4" fillId="0" borderId="34" xfId="0" applyNumberFormat="1" applyFont="1" applyBorder="1" applyAlignment="1">
      <alignment horizontal="center" vertical="center" wrapText="1"/>
    </xf>
    <xf numFmtId="2" fontId="4" fillId="6" borderId="13" xfId="0" applyNumberFormat="1" applyFont="1" applyFill="1" applyBorder="1" applyAlignment="1">
      <alignment horizontal="center" vertical="center" wrapText="1"/>
    </xf>
    <xf numFmtId="0" fontId="0" fillId="0" borderId="0" xfId="0" applyAlignment="1">
      <alignment vertical="center"/>
    </xf>
    <xf numFmtId="9" fontId="4" fillId="0" borderId="34" xfId="0" applyNumberFormat="1" applyFont="1" applyBorder="1" applyAlignment="1">
      <alignment horizontal="center" vertical="center" wrapText="1"/>
    </xf>
    <xf numFmtId="9" fontId="4" fillId="8" borderId="13" xfId="0" applyNumberFormat="1" applyFont="1" applyFill="1" applyBorder="1" applyAlignment="1">
      <alignment horizontal="center" vertical="center" wrapText="1"/>
    </xf>
    <xf numFmtId="165" fontId="0" fillId="0" borderId="0" xfId="0" applyNumberFormat="1"/>
    <xf numFmtId="10" fontId="4" fillId="2" borderId="26" xfId="1" applyNumberFormat="1" applyFont="1" applyFill="1" applyBorder="1" applyAlignment="1">
      <alignment horizontal="center" vertical="center" wrapText="1"/>
    </xf>
    <xf numFmtId="10" fontId="4" fillId="2" borderId="30" xfId="1" applyNumberFormat="1" applyFont="1" applyFill="1" applyBorder="1" applyAlignment="1">
      <alignment horizontal="center" vertical="center" wrapText="1"/>
    </xf>
    <xf numFmtId="10" fontId="5" fillId="4" borderId="7" xfId="1" applyNumberFormat="1"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2" fillId="4" borderId="41" xfId="0" applyFont="1" applyFill="1" applyBorder="1" applyAlignment="1">
      <alignment horizontal="center" vertical="center" wrapText="1"/>
    </xf>
    <xf numFmtId="165" fontId="2" fillId="4" borderId="41" xfId="0" applyNumberFormat="1" applyFont="1" applyFill="1" applyBorder="1" applyAlignment="1">
      <alignment horizontal="center" vertical="center" wrapText="1"/>
    </xf>
    <xf numFmtId="0" fontId="3" fillId="8" borderId="41" xfId="0" applyFont="1" applyFill="1" applyBorder="1" applyAlignment="1">
      <alignment horizontal="left" vertical="center" wrapText="1"/>
    </xf>
    <xf numFmtId="0" fontId="4" fillId="0" borderId="41" xfId="0" applyFont="1" applyBorder="1" applyAlignment="1">
      <alignment horizontal="center" vertical="center"/>
    </xf>
    <xf numFmtId="10" fontId="4" fillId="0" borderId="41" xfId="1" applyNumberFormat="1" applyFont="1" applyBorder="1" applyAlignment="1">
      <alignment horizontal="center" vertical="center"/>
    </xf>
    <xf numFmtId="164" fontId="4" fillId="0" borderId="41" xfId="2" applyFont="1" applyBorder="1" applyAlignment="1">
      <alignment horizontal="center" vertical="center"/>
    </xf>
    <xf numFmtId="0" fontId="6" fillId="0" borderId="41" xfId="0" applyFont="1" applyBorder="1" applyAlignment="1">
      <alignment horizontal="center"/>
    </xf>
    <xf numFmtId="0" fontId="3" fillId="2" borderId="41" xfId="0" applyFont="1" applyFill="1" applyBorder="1" applyAlignment="1">
      <alignment horizontal="center" vertical="center" wrapText="1"/>
    </xf>
    <xf numFmtId="2" fontId="4" fillId="6" borderId="5" xfId="0" applyNumberFormat="1" applyFont="1" applyFill="1" applyBorder="1" applyAlignment="1">
      <alignment horizontal="center" vertical="center" wrapText="1"/>
    </xf>
    <xf numFmtId="9" fontId="4" fillId="8" borderId="5" xfId="0" applyNumberFormat="1" applyFont="1" applyFill="1" applyBorder="1" applyAlignment="1">
      <alignment horizontal="center" vertical="center" wrapText="1"/>
    </xf>
    <xf numFmtId="9" fontId="7" fillId="0" borderId="41" xfId="0" applyNumberFormat="1" applyFont="1" applyBorder="1" applyAlignment="1">
      <alignment horizontal="center" vertical="center" wrapText="1"/>
    </xf>
    <xf numFmtId="10" fontId="7" fillId="2" borderId="41" xfId="1" applyNumberFormat="1" applyFont="1" applyFill="1" applyBorder="1" applyAlignment="1">
      <alignment horizontal="center" vertical="center" wrapText="1"/>
    </xf>
    <xf numFmtId="2" fontId="7" fillId="0" borderId="42"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10" fontId="7" fillId="2" borderId="42" xfId="1" applyNumberFormat="1" applyFont="1" applyFill="1" applyBorder="1" applyAlignment="1">
      <alignment horizontal="center" vertical="center" wrapText="1"/>
    </xf>
    <xf numFmtId="0" fontId="2" fillId="5" borderId="43" xfId="0" applyFont="1" applyFill="1" applyBorder="1" applyAlignment="1">
      <alignment horizontal="center" vertical="center" wrapText="1"/>
    </xf>
    <xf numFmtId="0" fontId="2" fillId="5" borderId="44"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5" borderId="45" xfId="0" applyFont="1" applyFill="1" applyBorder="1" applyAlignment="1">
      <alignment horizontal="center" vertical="center" wrapText="1"/>
    </xf>
    <xf numFmtId="2" fontId="4" fillId="0" borderId="41" xfId="0" applyNumberFormat="1" applyFont="1" applyBorder="1" applyAlignment="1">
      <alignment horizontal="center" vertical="center" wrapText="1"/>
    </xf>
    <xf numFmtId="9" fontId="4" fillId="0" borderId="41" xfId="0" applyNumberFormat="1" applyFont="1" applyBorder="1" applyAlignment="1">
      <alignment horizontal="center" vertical="center" wrapText="1"/>
    </xf>
    <xf numFmtId="10" fontId="4" fillId="2" borderId="41" xfId="1" applyNumberFormat="1" applyFont="1" applyFill="1" applyBorder="1" applyAlignment="1">
      <alignment horizontal="center" vertical="center" wrapText="1"/>
    </xf>
    <xf numFmtId="2" fontId="4" fillId="0" borderId="42" xfId="0" applyNumberFormat="1" applyFont="1" applyBorder="1" applyAlignment="1">
      <alignment horizontal="center" vertical="center" wrapText="1"/>
    </xf>
    <xf numFmtId="9" fontId="4" fillId="0" borderId="42" xfId="0" applyNumberFormat="1" applyFont="1" applyBorder="1" applyAlignment="1">
      <alignment horizontal="center" vertical="center" wrapText="1"/>
    </xf>
    <xf numFmtId="10" fontId="4" fillId="2" borderId="42" xfId="1" applyNumberFormat="1" applyFont="1" applyFill="1" applyBorder="1" applyAlignment="1">
      <alignment horizontal="center" vertical="center" wrapText="1"/>
    </xf>
    <xf numFmtId="2" fontId="7" fillId="0" borderId="56" xfId="0" applyNumberFormat="1" applyFont="1" applyBorder="1" applyAlignment="1">
      <alignment horizontal="center" vertical="center" wrapText="1"/>
    </xf>
    <xf numFmtId="9" fontId="7" fillId="0" borderId="56" xfId="0" applyNumberFormat="1" applyFont="1" applyBorder="1" applyAlignment="1">
      <alignment horizontal="center" vertical="center" wrapText="1"/>
    </xf>
    <xf numFmtId="10" fontId="7" fillId="2" borderId="56" xfId="1" applyNumberFormat="1" applyFont="1" applyFill="1" applyBorder="1" applyAlignment="1">
      <alignment horizontal="center" vertical="center" wrapText="1"/>
    </xf>
    <xf numFmtId="0" fontId="3" fillId="0" borderId="41" xfId="0" applyFont="1" applyBorder="1" applyAlignment="1">
      <alignment horizontal="center"/>
    </xf>
    <xf numFmtId="0" fontId="3" fillId="8" borderId="41" xfId="0" applyFont="1" applyFill="1" applyBorder="1" applyAlignment="1">
      <alignment vertical="center"/>
    </xf>
    <xf numFmtId="0" fontId="3" fillId="8" borderId="41" xfId="0" applyFont="1" applyFill="1" applyBorder="1" applyAlignment="1">
      <alignment vertical="center" wrapText="1"/>
    </xf>
    <xf numFmtId="0" fontId="3" fillId="3" borderId="1" xfId="0" applyFont="1" applyFill="1" applyBorder="1" applyAlignment="1">
      <alignment vertical="center" wrapText="1"/>
    </xf>
    <xf numFmtId="0" fontId="7" fillId="0" borderId="42" xfId="0" applyFont="1" applyBorder="1" applyAlignment="1">
      <alignment horizontal="left" vertical="center" wrapText="1"/>
    </xf>
    <xf numFmtId="164" fontId="7" fillId="0" borderId="42" xfId="2" applyFont="1" applyBorder="1" applyAlignment="1">
      <alignment horizontal="left" vertical="center" wrapText="1"/>
    </xf>
    <xf numFmtId="14" fontId="7" fillId="0" borderId="42" xfId="0" applyNumberFormat="1" applyFont="1" applyBorder="1" applyAlignment="1">
      <alignment horizontal="left" vertical="center" wrapText="1"/>
    </xf>
    <xf numFmtId="0" fontId="7" fillId="0" borderId="41" xfId="0" applyFont="1" applyBorder="1" applyAlignment="1">
      <alignment horizontal="center" vertical="center" wrapText="1"/>
    </xf>
    <xf numFmtId="0" fontId="7" fillId="0" borderId="41" xfId="0" applyFont="1" applyBorder="1" applyAlignment="1">
      <alignment horizontal="left" vertical="center" wrapText="1"/>
    </xf>
    <xf numFmtId="164" fontId="7" fillId="0" borderId="41" xfId="2" applyFont="1" applyBorder="1" applyAlignment="1">
      <alignment horizontal="left" vertical="center" wrapText="1"/>
    </xf>
    <xf numFmtId="0" fontId="7" fillId="2" borderId="41" xfId="0" applyFont="1" applyFill="1" applyBorder="1" applyAlignment="1">
      <alignment horizontal="left" vertical="center" wrapText="1"/>
    </xf>
    <xf numFmtId="0" fontId="4" fillId="0" borderId="0" xfId="0" applyFont="1" applyAlignment="1">
      <alignment horizontal="left" vertical="center" wrapText="1"/>
    </xf>
    <xf numFmtId="0" fontId="9" fillId="0" borderId="41" xfId="0" applyFont="1" applyBorder="1" applyAlignment="1">
      <alignment horizontal="center" vertical="center" wrapText="1"/>
    </xf>
    <xf numFmtId="0" fontId="4" fillId="0" borderId="0" xfId="0" applyFont="1"/>
    <xf numFmtId="0" fontId="4" fillId="0" borderId="42" xfId="0" applyFont="1" applyBorder="1" applyAlignment="1">
      <alignment horizontal="left" vertical="center" wrapText="1"/>
    </xf>
    <xf numFmtId="164" fontId="4" fillId="0" borderId="42" xfId="2" applyFont="1" applyBorder="1" applyAlignment="1">
      <alignment horizontal="left" vertical="center" wrapText="1"/>
    </xf>
    <xf numFmtId="14" fontId="4" fillId="0" borderId="42" xfId="0" applyNumberFormat="1" applyFont="1" applyBorder="1" applyAlignment="1">
      <alignment horizontal="left" vertical="center" wrapText="1"/>
    </xf>
    <xf numFmtId="0" fontId="4" fillId="0" borderId="41" xfId="0" applyFont="1" applyBorder="1" applyAlignment="1">
      <alignment horizontal="left" vertical="center" wrapText="1"/>
    </xf>
    <xf numFmtId="164" fontId="4" fillId="0" borderId="41" xfId="2" applyFont="1" applyBorder="1" applyAlignment="1">
      <alignment horizontal="left" vertical="center" wrapText="1"/>
    </xf>
    <xf numFmtId="0" fontId="3" fillId="3" borderId="13" xfId="0" applyFont="1" applyFill="1" applyBorder="1" applyAlignment="1">
      <alignment vertical="center" wrapText="1"/>
    </xf>
    <xf numFmtId="0" fontId="4" fillId="0" borderId="24" xfId="0" applyFont="1" applyBorder="1" applyAlignment="1">
      <alignment horizontal="left" vertical="center" wrapText="1"/>
    </xf>
    <xf numFmtId="0" fontId="9" fillId="0" borderId="24" xfId="0" applyFont="1" applyBorder="1" applyAlignment="1">
      <alignment horizontal="left" vertical="center" wrapText="1"/>
    </xf>
    <xf numFmtId="0" fontId="10" fillId="0" borderId="24" xfId="0" applyFont="1" applyBorder="1" applyAlignment="1">
      <alignment horizontal="left" vertical="center" wrapText="1"/>
    </xf>
    <xf numFmtId="164" fontId="10" fillId="0" borderId="24" xfId="2" applyFont="1" applyBorder="1" applyAlignment="1">
      <alignment horizontal="left" vertical="center" wrapText="1"/>
    </xf>
    <xf numFmtId="0" fontId="10" fillId="0" borderId="25" xfId="0" applyFont="1" applyBorder="1" applyAlignment="1">
      <alignment horizontal="left" vertical="center" wrapText="1"/>
    </xf>
    <xf numFmtId="0" fontId="4" fillId="0" borderId="27" xfId="0" applyFont="1" applyBorder="1"/>
    <xf numFmtId="0" fontId="4" fillId="0" borderId="28" xfId="0" applyFont="1" applyBorder="1" applyAlignment="1">
      <alignment horizontal="left" vertical="center" wrapText="1"/>
    </xf>
    <xf numFmtId="0" fontId="10" fillId="0" borderId="28" xfId="0" applyFont="1" applyBorder="1" applyAlignment="1">
      <alignment horizontal="left" vertical="center" wrapText="1"/>
    </xf>
    <xf numFmtId="164" fontId="10" fillId="0" borderId="28" xfId="2" applyFont="1" applyBorder="1" applyAlignment="1">
      <alignment horizontal="left" vertical="center" wrapText="1"/>
    </xf>
    <xf numFmtId="0" fontId="10" fillId="0" borderId="29" xfId="0" applyFont="1" applyBorder="1" applyAlignment="1">
      <alignment horizontal="left" vertical="center" wrapText="1"/>
    </xf>
    <xf numFmtId="0" fontId="4" fillId="0" borderId="31" xfId="0" applyFont="1" applyBorder="1"/>
    <xf numFmtId="0" fontId="4" fillId="0" borderId="32" xfId="0" applyFont="1" applyBorder="1" applyAlignment="1">
      <alignment horizontal="left" vertical="center" wrapText="1"/>
    </xf>
    <xf numFmtId="0" fontId="10" fillId="0" borderId="32" xfId="0" applyFont="1" applyBorder="1" applyAlignment="1">
      <alignment horizontal="left" vertical="center" wrapText="1"/>
    </xf>
    <xf numFmtId="164" fontId="10" fillId="0" borderId="32" xfId="2" applyFont="1" applyBorder="1" applyAlignment="1">
      <alignment horizontal="left" vertical="center" wrapText="1"/>
    </xf>
    <xf numFmtId="0" fontId="10" fillId="0" borderId="33" xfId="0" applyFont="1" applyBorder="1" applyAlignment="1">
      <alignment horizontal="left" vertical="center" wrapText="1"/>
    </xf>
    <xf numFmtId="0" fontId="4" fillId="0" borderId="30" xfId="0" applyFont="1" applyBorder="1" applyAlignment="1">
      <alignment horizontal="left" vertical="center" wrapText="1"/>
    </xf>
    <xf numFmtId="0" fontId="9" fillId="0" borderId="40" xfId="0" applyFont="1" applyBorder="1" applyAlignment="1">
      <alignment horizontal="left" vertical="center" wrapText="1"/>
    </xf>
    <xf numFmtId="0" fontId="10" fillId="0" borderId="30" xfId="0" applyFont="1" applyBorder="1" applyAlignment="1">
      <alignment horizontal="left" vertical="center" wrapText="1"/>
    </xf>
    <xf numFmtId="164" fontId="10" fillId="0" borderId="30" xfId="2" applyFont="1" applyBorder="1" applyAlignment="1">
      <alignment horizontal="left" vertical="center" wrapText="1"/>
    </xf>
    <xf numFmtId="0" fontId="10" fillId="0" borderId="35" xfId="0" applyFont="1" applyBorder="1" applyAlignment="1">
      <alignment horizontal="left" vertical="center" wrapText="1"/>
    </xf>
    <xf numFmtId="0" fontId="4" fillId="0" borderId="36" xfId="0" applyFont="1" applyBorder="1"/>
    <xf numFmtId="0" fontId="9" fillId="0" borderId="30" xfId="0" applyFont="1" applyBorder="1" applyAlignment="1">
      <alignment horizontal="center" vertical="center" wrapText="1"/>
    </xf>
    <xf numFmtId="0" fontId="10" fillId="0" borderId="42" xfId="0" applyFont="1" applyBorder="1" applyAlignment="1">
      <alignment horizontal="left" vertical="center" wrapText="1"/>
    </xf>
    <xf numFmtId="0" fontId="10" fillId="0" borderId="41" xfId="0" applyFont="1" applyBorder="1" applyAlignment="1">
      <alignment horizontal="left" vertical="center" wrapText="1"/>
    </xf>
    <xf numFmtId="0" fontId="4" fillId="0" borderId="52" xfId="0" applyFont="1" applyBorder="1" applyAlignment="1">
      <alignment vertical="center" wrapText="1"/>
    </xf>
    <xf numFmtId="0" fontId="4" fillId="0" borderId="52" xfId="0" applyFont="1" applyBorder="1" applyAlignment="1">
      <alignment horizontal="left" vertical="center" wrapText="1"/>
    </xf>
    <xf numFmtId="2" fontId="4" fillId="6" borderId="41" xfId="0" applyNumberFormat="1" applyFont="1" applyFill="1" applyBorder="1" applyAlignment="1">
      <alignment horizontal="center" vertical="center" wrapText="1"/>
    </xf>
    <xf numFmtId="9" fontId="4" fillId="8" borderId="41" xfId="0" applyNumberFormat="1" applyFont="1" applyFill="1" applyBorder="1" applyAlignment="1">
      <alignment horizontal="center" vertical="center" wrapText="1"/>
    </xf>
    <xf numFmtId="10" fontId="5" fillId="4" borderId="41" xfId="1" applyNumberFormat="1" applyFont="1" applyFill="1" applyBorder="1" applyAlignment="1">
      <alignment horizontal="center" vertical="center" wrapText="1"/>
    </xf>
    <xf numFmtId="0" fontId="7" fillId="0" borderId="56" xfId="0" applyFont="1" applyBorder="1" applyAlignment="1">
      <alignment horizontal="left" vertical="center" wrapText="1"/>
    </xf>
    <xf numFmtId="164" fontId="7" fillId="0" borderId="56" xfId="2" applyFont="1" applyBorder="1" applyAlignment="1">
      <alignment horizontal="left" vertical="center" wrapText="1"/>
    </xf>
    <xf numFmtId="14" fontId="7" fillId="0" borderId="56" xfId="0" applyNumberFormat="1" applyFont="1" applyBorder="1" applyAlignment="1">
      <alignment horizontal="left" vertical="center" wrapText="1"/>
    </xf>
    <xf numFmtId="0" fontId="7" fillId="0" borderId="55" xfId="0" applyFont="1" applyBorder="1" applyAlignment="1">
      <alignment horizontal="left" vertical="center" wrapText="1"/>
    </xf>
    <xf numFmtId="164" fontId="7" fillId="0" borderId="55" xfId="2" applyFont="1" applyBorder="1" applyAlignment="1">
      <alignment horizontal="left" vertical="center" wrapText="1"/>
    </xf>
    <xf numFmtId="0" fontId="7" fillId="0" borderId="58" xfId="0" applyFont="1" applyBorder="1" applyAlignment="1">
      <alignment horizontal="left" vertical="center" wrapText="1"/>
    </xf>
    <xf numFmtId="0" fontId="7" fillId="0" borderId="41" xfId="0" applyFont="1" applyBorder="1" applyAlignment="1">
      <alignment vertical="center" wrapText="1"/>
    </xf>
    <xf numFmtId="0" fontId="7" fillId="0" borderId="52" xfId="0" applyFont="1" applyBorder="1" applyAlignment="1">
      <alignment horizontal="left"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7" fillId="0" borderId="42" xfId="0" applyFont="1" applyBorder="1" applyAlignment="1">
      <alignment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7" fillId="3" borderId="9" xfId="0" applyFont="1" applyFill="1" applyBorder="1"/>
    <xf numFmtId="0" fontId="5" fillId="2" borderId="0" xfId="0" applyFont="1" applyFill="1"/>
    <xf numFmtId="0" fontId="5" fillId="2" borderId="12" xfId="0" applyFont="1" applyFill="1" applyBorder="1"/>
    <xf numFmtId="0" fontId="4" fillId="2" borderId="0" xfId="0" applyFont="1" applyFill="1"/>
    <xf numFmtId="0" fontId="4" fillId="2" borderId="16" xfId="0" applyFont="1" applyFill="1" applyBorder="1"/>
    <xf numFmtId="0" fontId="3" fillId="2" borderId="0" xfId="0" applyFont="1" applyFill="1"/>
    <xf numFmtId="0" fontId="3" fillId="2" borderId="16" xfId="0" applyFont="1" applyFill="1" applyBorder="1"/>
    <xf numFmtId="0" fontId="5" fillId="2" borderId="17" xfId="0" applyFont="1" applyFill="1" applyBorder="1"/>
    <xf numFmtId="0" fontId="5" fillId="2" borderId="18" xfId="0" applyFont="1" applyFill="1" applyBorder="1"/>
    <xf numFmtId="0" fontId="5" fillId="2" borderId="0" xfId="0" applyFont="1" applyFill="1" applyAlignment="1">
      <alignment horizontal="center"/>
    </xf>
    <xf numFmtId="0" fontId="5" fillId="2" borderId="19" xfId="0" applyFont="1" applyFill="1" applyBorder="1"/>
    <xf numFmtId="0" fontId="9" fillId="0" borderId="42" xfId="0" applyFont="1" applyBorder="1" applyAlignment="1">
      <alignment horizontal="left" vertical="center" wrapText="1"/>
    </xf>
    <xf numFmtId="164" fontId="10" fillId="0" borderId="42" xfId="2" applyFont="1" applyBorder="1" applyAlignment="1">
      <alignment horizontal="left" vertical="center" wrapText="1"/>
    </xf>
    <xf numFmtId="0" fontId="4" fillId="0" borderId="42" xfId="0" applyFont="1" applyBorder="1"/>
    <xf numFmtId="0" fontId="9" fillId="0" borderId="41" xfId="0" applyFont="1" applyBorder="1" applyAlignment="1">
      <alignment horizontal="left" vertical="center" wrapText="1"/>
    </xf>
    <xf numFmtId="164" fontId="10" fillId="0" borderId="41" xfId="2" applyFont="1" applyBorder="1" applyAlignment="1">
      <alignment horizontal="left" vertical="center" wrapText="1"/>
    </xf>
    <xf numFmtId="0" fontId="4" fillId="0" borderId="41" xfId="0" applyFont="1" applyBorder="1"/>
    <xf numFmtId="0" fontId="9" fillId="0" borderId="26" xfId="0" applyFont="1" applyBorder="1" applyAlignment="1">
      <alignment horizontal="center" vertical="center" wrapText="1"/>
    </xf>
    <xf numFmtId="0" fontId="7" fillId="0" borderId="6" xfId="0" applyFont="1" applyBorder="1"/>
    <xf numFmtId="0" fontId="4" fillId="0" borderId="39" xfId="0" applyFont="1" applyBorder="1" applyAlignment="1">
      <alignment horizontal="center" vertical="center" wrapText="1"/>
    </xf>
    <xf numFmtId="0" fontId="11" fillId="0" borderId="41" xfId="3" applyBorder="1" applyAlignment="1">
      <alignment horizontal="left" vertical="center" wrapText="1"/>
    </xf>
    <xf numFmtId="0" fontId="11" fillId="2" borderId="41" xfId="3" applyFill="1" applyBorder="1" applyAlignment="1">
      <alignment horizontal="left" vertical="center" wrapText="1"/>
    </xf>
    <xf numFmtId="0" fontId="4" fillId="2" borderId="41" xfId="0" applyFont="1" applyFill="1" applyBorder="1" applyAlignment="1">
      <alignment horizontal="left" vertical="center" wrapText="1"/>
    </xf>
    <xf numFmtId="0" fontId="10" fillId="2" borderId="41" xfId="0" applyFont="1" applyFill="1" applyBorder="1" applyAlignment="1">
      <alignment horizontal="left" vertical="center" wrapText="1"/>
    </xf>
    <xf numFmtId="0" fontId="11" fillId="0" borderId="42" xfId="3" applyBorder="1" applyAlignment="1">
      <alignment horizontal="left" vertical="center" wrapText="1"/>
    </xf>
    <xf numFmtId="14" fontId="7" fillId="2" borderId="42" xfId="0" applyNumberFormat="1" applyFont="1" applyFill="1" applyBorder="1" applyAlignment="1">
      <alignment horizontal="left" vertical="center" wrapText="1"/>
    </xf>
    <xf numFmtId="0" fontId="15" fillId="2" borderId="42" xfId="3" applyFont="1" applyFill="1" applyBorder="1" applyAlignment="1">
      <alignment horizontal="left" vertical="center" wrapText="1"/>
    </xf>
    <xf numFmtId="0" fontId="15" fillId="0" borderId="41" xfId="3" applyFont="1" applyBorder="1" applyAlignment="1">
      <alignment horizontal="left" vertical="center" wrapText="1"/>
    </xf>
    <xf numFmtId="0" fontId="12" fillId="0" borderId="41" xfId="3" applyFont="1" applyBorder="1" applyAlignment="1">
      <alignment horizontal="left" vertical="center" wrapText="1"/>
    </xf>
    <xf numFmtId="0" fontId="15" fillId="2" borderId="41" xfId="3" applyFont="1" applyFill="1" applyBorder="1" applyAlignment="1">
      <alignment horizontal="left" vertical="center" wrapText="1"/>
    </xf>
    <xf numFmtId="0" fontId="15" fillId="0" borderId="42" xfId="3" applyFont="1" applyBorder="1" applyAlignment="1">
      <alignment horizontal="left" vertical="center" wrapText="1"/>
    </xf>
    <xf numFmtId="0" fontId="15" fillId="2" borderId="41" xfId="4" applyFont="1" applyFill="1" applyBorder="1" applyAlignment="1">
      <alignment horizontal="left" vertical="center" wrapText="1"/>
    </xf>
    <xf numFmtId="0" fontId="17" fillId="2" borderId="41" xfId="0" applyFont="1" applyFill="1" applyBorder="1" applyAlignment="1">
      <alignment horizontal="left" vertical="center" wrapText="1"/>
    </xf>
    <xf numFmtId="0" fontId="15" fillId="0" borderId="56" xfId="3" applyFont="1" applyBorder="1" applyAlignment="1">
      <alignment horizontal="left" vertical="center" wrapText="1"/>
    </xf>
    <xf numFmtId="0" fontId="15" fillId="0" borderId="55" xfId="3" applyFont="1" applyBorder="1" applyAlignment="1">
      <alignment horizontal="left" vertical="center" wrapText="1"/>
    </xf>
    <xf numFmtId="0" fontId="4" fillId="0" borderId="0" xfId="0" applyFont="1" applyAlignment="1">
      <alignment horizontal="center" vertical="center"/>
    </xf>
    <xf numFmtId="10" fontId="0" fillId="0" borderId="0" xfId="0" applyNumberFormat="1"/>
    <xf numFmtId="2" fontId="18" fillId="0" borderId="64" xfId="0" applyNumberFormat="1" applyFont="1" applyBorder="1" applyAlignment="1">
      <alignment horizontal="center" vertical="center" wrapText="1"/>
    </xf>
    <xf numFmtId="9" fontId="18" fillId="0" borderId="64" xfId="0" applyNumberFormat="1" applyFont="1" applyBorder="1" applyAlignment="1">
      <alignment horizontal="center" vertical="center" wrapText="1"/>
    </xf>
    <xf numFmtId="165" fontId="18" fillId="2" borderId="64" xfId="1" applyNumberFormat="1" applyFont="1" applyFill="1" applyBorder="1" applyAlignment="1">
      <alignment horizontal="center" vertical="center" wrapText="1"/>
    </xf>
    <xf numFmtId="0" fontId="7" fillId="0" borderId="42" xfId="0" applyFont="1" applyBorder="1" applyAlignment="1">
      <alignment vertical="center" wrapText="1"/>
    </xf>
    <xf numFmtId="164" fontId="7" fillId="0" borderId="41" xfId="2" applyFont="1" applyFill="1" applyBorder="1" applyAlignment="1">
      <alignment horizontal="left" vertical="center" wrapText="1"/>
    </xf>
    <xf numFmtId="0" fontId="14" fillId="2" borderId="41" xfId="3" applyFont="1" applyFill="1" applyBorder="1" applyAlignment="1">
      <alignment horizontal="left" vertical="center" wrapText="1"/>
    </xf>
    <xf numFmtId="0" fontId="21" fillId="2" borderId="41" xfId="3" applyFont="1" applyFill="1" applyBorder="1" applyAlignment="1">
      <alignment horizontal="left" vertical="center" wrapText="1"/>
    </xf>
    <xf numFmtId="0" fontId="21" fillId="2" borderId="41" xfId="4" applyFont="1" applyFill="1" applyBorder="1" applyAlignment="1">
      <alignment horizontal="left" vertical="center" wrapText="1"/>
    </xf>
    <xf numFmtId="14" fontId="4" fillId="0" borderId="41" xfId="0" applyNumberFormat="1" applyFont="1" applyBorder="1" applyAlignment="1">
      <alignment horizontal="left" vertical="center" wrapText="1"/>
    </xf>
    <xf numFmtId="168" fontId="4" fillId="6" borderId="5" xfId="0" applyNumberFormat="1" applyFont="1" applyFill="1" applyBorder="1" applyAlignment="1">
      <alignment horizontal="center" vertical="center" wrapText="1"/>
    </xf>
    <xf numFmtId="0" fontId="21" fillId="2" borderId="42" xfId="4" applyFont="1" applyFill="1" applyBorder="1" applyAlignment="1">
      <alignment horizontal="left" vertical="center" wrapText="1"/>
    </xf>
    <xf numFmtId="0" fontId="25" fillId="2" borderId="41" xfId="3" applyFont="1" applyFill="1" applyBorder="1" applyAlignment="1">
      <alignment horizontal="left" vertical="center" wrapText="1"/>
    </xf>
    <xf numFmtId="1" fontId="4" fillId="6" borderId="41" xfId="0" applyNumberFormat="1" applyFont="1" applyFill="1" applyBorder="1" applyAlignment="1">
      <alignment horizontal="center" vertical="center" wrapText="1"/>
    </xf>
    <xf numFmtId="0" fontId="25" fillId="0" borderId="41" xfId="3" applyFont="1" applyBorder="1" applyAlignment="1">
      <alignment horizontal="left" vertical="center" wrapText="1"/>
    </xf>
    <xf numFmtId="0" fontId="7" fillId="9" borderId="41" xfId="0" applyFont="1" applyFill="1" applyBorder="1" applyAlignment="1">
      <alignment horizontal="left" vertical="center" wrapText="1"/>
    </xf>
    <xf numFmtId="10" fontId="0" fillId="0" borderId="0" xfId="0" applyNumberFormat="1" applyAlignment="1">
      <alignment vertical="center"/>
    </xf>
    <xf numFmtId="14" fontId="7" fillId="0" borderId="41" xfId="0" applyNumberFormat="1" applyFont="1" applyBorder="1" applyAlignment="1">
      <alignment horizontal="left" vertical="center" wrapText="1"/>
    </xf>
    <xf numFmtId="0" fontId="21" fillId="2" borderId="42" xfId="3" applyFont="1" applyFill="1" applyBorder="1" applyAlignment="1">
      <alignment horizontal="left" vertical="center" wrapText="1"/>
    </xf>
    <xf numFmtId="0" fontId="21" fillId="0" borderId="41" xfId="3" applyFont="1" applyBorder="1" applyAlignment="1">
      <alignment horizontal="left" vertical="center" wrapText="1"/>
    </xf>
    <xf numFmtId="0" fontId="25" fillId="2" borderId="42" xfId="3" applyFont="1" applyFill="1" applyBorder="1" applyAlignment="1">
      <alignment horizontal="left" vertical="center" wrapText="1"/>
    </xf>
    <xf numFmtId="0" fontId="7" fillId="2" borderId="41" xfId="0" applyFont="1" applyFill="1" applyBorder="1" applyAlignment="1">
      <alignment horizontal="center" vertical="center" wrapText="1"/>
    </xf>
    <xf numFmtId="0" fontId="15" fillId="0" borderId="52" xfId="4" applyFont="1" applyBorder="1" applyAlignment="1">
      <alignment horizontal="center" vertical="center" wrapText="1"/>
    </xf>
    <xf numFmtId="0" fontId="15" fillId="0" borderId="42" xfId="4" applyFont="1" applyBorder="1" applyAlignment="1">
      <alignment horizontal="center" vertical="center" wrapText="1"/>
    </xf>
    <xf numFmtId="2" fontId="7" fillId="0" borderId="52" xfId="0" applyNumberFormat="1" applyFont="1" applyBorder="1" applyAlignment="1">
      <alignment horizontal="center" vertical="center" wrapText="1"/>
    </xf>
    <xf numFmtId="2" fontId="7" fillId="0" borderId="42" xfId="0" applyNumberFormat="1" applyFont="1" applyBorder="1" applyAlignment="1">
      <alignment horizontal="center" vertical="center" wrapText="1"/>
    </xf>
    <xf numFmtId="9" fontId="7" fillId="0" borderId="52" xfId="0" applyNumberFormat="1" applyFont="1" applyBorder="1" applyAlignment="1">
      <alignment horizontal="center" vertical="center" wrapText="1"/>
    </xf>
    <xf numFmtId="9" fontId="7" fillId="0" borderId="42" xfId="0" applyNumberFormat="1" applyFont="1" applyBorder="1" applyAlignment="1">
      <alignment horizontal="center" vertical="center" wrapText="1"/>
    </xf>
    <xf numFmtId="0" fontId="7" fillId="2" borderId="14" xfId="0" applyFont="1" applyFill="1" applyBorder="1" applyAlignment="1">
      <alignment horizontal="center"/>
    </xf>
    <xf numFmtId="0" fontId="7" fillId="2" borderId="15" xfId="0" applyFont="1" applyFill="1" applyBorder="1" applyAlignment="1">
      <alignment horizontal="center"/>
    </xf>
    <xf numFmtId="0" fontId="7" fillId="0" borderId="52" xfId="0" applyFont="1" applyBorder="1" applyAlignment="1">
      <alignment horizontal="left" vertical="center" wrapText="1"/>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10" fontId="7" fillId="2" borderId="52" xfId="1" applyNumberFormat="1" applyFont="1" applyFill="1" applyBorder="1" applyAlignment="1">
      <alignment horizontal="center" vertical="center" wrapText="1"/>
    </xf>
    <xf numFmtId="10" fontId="7" fillId="2" borderId="42" xfId="1" applyNumberFormat="1" applyFont="1" applyFill="1" applyBorder="1" applyAlignment="1">
      <alignment horizontal="center" vertical="center" wrapText="1"/>
    </xf>
    <xf numFmtId="0" fontId="2" fillId="4" borderId="33" xfId="0" applyFont="1" applyFill="1" applyBorder="1" applyAlignment="1">
      <alignment horizontal="center" vertical="center"/>
    </xf>
    <xf numFmtId="0" fontId="3" fillId="0" borderId="1" xfId="0" applyFont="1" applyBorder="1" applyAlignment="1">
      <alignment horizontal="center" vertical="center" wrapText="1"/>
    </xf>
    <xf numFmtId="0" fontId="5" fillId="3" borderId="10" xfId="0" applyFont="1" applyFill="1" applyBorder="1" applyAlignment="1">
      <alignment horizontal="center"/>
    </xf>
    <xf numFmtId="0" fontId="5" fillId="3" borderId="11" xfId="0" applyFont="1" applyFill="1" applyBorder="1" applyAlignment="1">
      <alignment horizontal="center"/>
    </xf>
    <xf numFmtId="0" fontId="2" fillId="4" borderId="10"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9" xfId="0" applyFont="1" applyFill="1" applyBorder="1" applyAlignment="1">
      <alignment horizontal="center" vertical="center" wrapText="1"/>
    </xf>
    <xf numFmtId="164" fontId="3" fillId="3" borderId="2" xfId="2" applyFont="1" applyFill="1" applyBorder="1" applyAlignment="1">
      <alignment horizontal="left" vertical="center"/>
    </xf>
    <xf numFmtId="164" fontId="6" fillId="3" borderId="3" xfId="2" applyFont="1" applyFill="1" applyBorder="1" applyAlignment="1"/>
    <xf numFmtId="164" fontId="6" fillId="3" borderId="12" xfId="2" applyFont="1" applyFill="1" applyBorder="1" applyAlignment="1"/>
    <xf numFmtId="164" fontId="6" fillId="3" borderId="6" xfId="2" applyFont="1" applyFill="1" applyBorder="1" applyAlignment="1"/>
    <xf numFmtId="164" fontId="6" fillId="3" borderId="7" xfId="2" applyFont="1" applyFill="1" applyBorder="1" applyAlignment="1"/>
    <xf numFmtId="164" fontId="6" fillId="3" borderId="39" xfId="2" applyFont="1" applyFill="1" applyBorder="1" applyAlignment="1"/>
    <xf numFmtId="0" fontId="2" fillId="4" borderId="37"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17" xfId="0" applyFont="1" applyFill="1" applyBorder="1" applyAlignment="1">
      <alignment horizontal="center" vertical="center"/>
    </xf>
    <xf numFmtId="0" fontId="2" fillId="4" borderId="27" xfId="0" applyFont="1" applyFill="1" applyBorder="1" applyAlignment="1">
      <alignment horizontal="center" vertical="center"/>
    </xf>
    <xf numFmtId="164" fontId="4" fillId="3" borderId="33" xfId="2" applyFont="1" applyFill="1" applyBorder="1" applyAlignment="1">
      <alignment horizontal="left" vertical="center"/>
    </xf>
    <xf numFmtId="164" fontId="4" fillId="3" borderId="37" xfId="2" applyFont="1" applyFill="1" applyBorder="1" applyAlignment="1">
      <alignment horizontal="left" vertical="center"/>
    </xf>
    <xf numFmtId="164" fontId="4" fillId="3" borderId="38" xfId="2" applyFont="1" applyFill="1" applyBorder="1" applyAlignment="1">
      <alignment horizontal="left" vertical="center"/>
    </xf>
    <xf numFmtId="164" fontId="4" fillId="3" borderId="25" xfId="2" applyFont="1" applyFill="1" applyBorder="1" applyAlignment="1">
      <alignment horizontal="left" vertical="center"/>
    </xf>
    <xf numFmtId="164" fontId="4" fillId="3" borderId="17" xfId="2" applyFont="1" applyFill="1" applyBorder="1" applyAlignment="1">
      <alignment horizontal="left" vertical="center"/>
    </xf>
    <xf numFmtId="164" fontId="4" fillId="3" borderId="27" xfId="2" applyFont="1" applyFill="1" applyBorder="1" applyAlignment="1">
      <alignment horizontal="left" vertical="center"/>
    </xf>
    <xf numFmtId="0" fontId="7" fillId="0" borderId="52"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2" xfId="0" applyFont="1" applyBorder="1" applyAlignment="1">
      <alignment horizontal="center" vertical="center" wrapText="1"/>
    </xf>
    <xf numFmtId="0" fontId="2" fillId="4" borderId="46" xfId="0" applyFont="1" applyFill="1" applyBorder="1" applyAlignment="1">
      <alignment horizontal="center" vertical="center"/>
    </xf>
    <xf numFmtId="167" fontId="3" fillId="3" borderId="47" xfId="2" applyNumberFormat="1" applyFont="1" applyFill="1" applyBorder="1" applyAlignment="1">
      <alignment horizontal="right" vertical="center"/>
    </xf>
    <xf numFmtId="167" fontId="6" fillId="3" borderId="47" xfId="2" applyNumberFormat="1" applyFont="1" applyFill="1" applyBorder="1" applyAlignment="1">
      <alignment horizontal="right"/>
    </xf>
    <xf numFmtId="167" fontId="6" fillId="3" borderId="48" xfId="2" applyNumberFormat="1" applyFont="1" applyFill="1" applyBorder="1" applyAlignment="1">
      <alignment horizontal="right"/>
    </xf>
    <xf numFmtId="167" fontId="6" fillId="3" borderId="50" xfId="2" applyNumberFormat="1" applyFont="1" applyFill="1" applyBorder="1" applyAlignment="1">
      <alignment horizontal="right"/>
    </xf>
    <xf numFmtId="167" fontId="6" fillId="3" borderId="51" xfId="2" applyNumberFormat="1" applyFont="1" applyFill="1" applyBorder="1" applyAlignment="1">
      <alignment horizontal="right"/>
    </xf>
    <xf numFmtId="0" fontId="7" fillId="0" borderId="41" xfId="0" applyFont="1" applyBorder="1" applyAlignment="1">
      <alignment horizontal="center" vertical="center" wrapText="1"/>
    </xf>
    <xf numFmtId="164" fontId="4" fillId="3" borderId="2" xfId="2" applyFont="1" applyFill="1" applyBorder="1" applyAlignment="1">
      <alignment horizontal="left" vertical="center"/>
    </xf>
    <xf numFmtId="164" fontId="7" fillId="3" borderId="3" xfId="2" applyFont="1" applyFill="1" applyBorder="1" applyAlignment="1"/>
    <xf numFmtId="164" fontId="7" fillId="3" borderId="12" xfId="2" applyFont="1" applyFill="1" applyBorder="1" applyAlignment="1"/>
    <xf numFmtId="164" fontId="7" fillId="3" borderId="6" xfId="2" applyFont="1" applyFill="1" applyBorder="1" applyAlignment="1"/>
    <xf numFmtId="164" fontId="7" fillId="3" borderId="7" xfId="2" applyFont="1" applyFill="1" applyBorder="1" applyAlignment="1"/>
    <xf numFmtId="164" fontId="7" fillId="3" borderId="39" xfId="2" applyFont="1" applyFill="1" applyBorder="1" applyAlignment="1"/>
    <xf numFmtId="0" fontId="4" fillId="0" borderId="4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3" xfId="0" applyFont="1" applyBorder="1" applyAlignment="1">
      <alignment horizontal="left" vertical="center" wrapText="1"/>
    </xf>
    <xf numFmtId="0" fontId="4" fillId="0" borderId="54" xfId="0" applyFont="1" applyBorder="1" applyAlignment="1">
      <alignment horizontal="left" vertical="center" wrapText="1"/>
    </xf>
    <xf numFmtId="0" fontId="4" fillId="0" borderId="42" xfId="0" applyFont="1" applyBorder="1" applyAlignment="1">
      <alignment horizontal="left" vertical="center" wrapText="1"/>
    </xf>
    <xf numFmtId="0" fontId="4" fillId="0" borderId="52" xfId="0" applyFont="1" applyBorder="1" applyAlignment="1">
      <alignment horizontal="center" vertical="center" wrapText="1"/>
    </xf>
    <xf numFmtId="0" fontId="4" fillId="0" borderId="54" xfId="0" applyFont="1" applyBorder="1" applyAlignment="1">
      <alignment horizontal="center" vertical="center" wrapText="1"/>
    </xf>
    <xf numFmtId="0" fontId="3" fillId="3" borderId="10"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11" xfId="0" applyFont="1" applyFill="1" applyBorder="1" applyAlignment="1">
      <alignment horizontal="center" vertical="center" wrapText="1"/>
    </xf>
    <xf numFmtId="164" fontId="7" fillId="3" borderId="37" xfId="2" applyFont="1" applyFill="1" applyBorder="1" applyAlignment="1"/>
    <xf numFmtId="164" fontId="7" fillId="3" borderId="38" xfId="2" applyFont="1" applyFill="1" applyBorder="1" applyAlignment="1"/>
    <xf numFmtId="164" fontId="7" fillId="3" borderId="25" xfId="2" applyFont="1" applyFill="1" applyBorder="1" applyAlignment="1"/>
    <xf numFmtId="164" fontId="7" fillId="3" borderId="17" xfId="2" applyFont="1" applyFill="1" applyBorder="1" applyAlignment="1"/>
    <xf numFmtId="164" fontId="7" fillId="3" borderId="27" xfId="2" applyFont="1" applyFill="1" applyBorder="1" applyAlignment="1"/>
    <xf numFmtId="164" fontId="3" fillId="3" borderId="33" xfId="2" applyFont="1" applyFill="1" applyBorder="1" applyAlignment="1">
      <alignment horizontal="left" vertical="center"/>
    </xf>
    <xf numFmtId="164" fontId="6" fillId="3" borderId="37" xfId="2" applyFont="1" applyFill="1" applyBorder="1" applyAlignment="1"/>
    <xf numFmtId="164" fontId="6" fillId="3" borderId="38" xfId="2" applyFont="1" applyFill="1" applyBorder="1" applyAlignment="1"/>
    <xf numFmtId="164" fontId="6" fillId="3" borderId="25" xfId="2" applyFont="1" applyFill="1" applyBorder="1" applyAlignment="1"/>
    <xf numFmtId="164" fontId="6" fillId="3" borderId="17" xfId="2" applyFont="1" applyFill="1" applyBorder="1" applyAlignment="1"/>
    <xf numFmtId="164" fontId="6" fillId="3" borderId="27" xfId="2" applyFont="1" applyFill="1" applyBorder="1" applyAlignment="1"/>
    <xf numFmtId="0" fontId="4" fillId="0" borderId="53" xfId="0" applyFont="1" applyBorder="1" applyAlignment="1">
      <alignment horizontal="center" vertical="center" wrapText="1"/>
    </xf>
    <xf numFmtId="0" fontId="4" fillId="0" borderId="41" xfId="0" applyFont="1" applyBorder="1" applyAlignment="1">
      <alignment horizontal="left" vertical="center" wrapText="1"/>
    </xf>
    <xf numFmtId="0" fontId="4" fillId="0" borderId="52" xfId="0" applyFont="1" applyBorder="1" applyAlignment="1">
      <alignment horizontal="left" vertical="center" wrapText="1"/>
    </xf>
    <xf numFmtId="0" fontId="7" fillId="0" borderId="53" xfId="0" applyFont="1" applyBorder="1" applyAlignment="1">
      <alignment horizontal="center" vertical="center" wrapText="1"/>
    </xf>
    <xf numFmtId="164" fontId="3" fillId="3" borderId="46" xfId="2" applyFont="1" applyFill="1" applyBorder="1" applyAlignment="1">
      <alignment horizontal="left" vertical="center"/>
    </xf>
    <xf numFmtId="164" fontId="6" fillId="3" borderId="47" xfId="2" applyFont="1" applyFill="1" applyBorder="1" applyAlignment="1"/>
    <xf numFmtId="164" fontId="6" fillId="3" borderId="48" xfId="2" applyFont="1" applyFill="1" applyBorder="1" applyAlignment="1"/>
    <xf numFmtId="164" fontId="6" fillId="3" borderId="49" xfId="2" applyFont="1" applyFill="1" applyBorder="1" applyAlignment="1"/>
    <xf numFmtId="164" fontId="6" fillId="3" borderId="50" xfId="2" applyFont="1" applyFill="1" applyBorder="1" applyAlignment="1"/>
    <xf numFmtId="164" fontId="6" fillId="3" borderId="51" xfId="2" applyFont="1" applyFill="1" applyBorder="1" applyAlignment="1"/>
    <xf numFmtId="0" fontId="7" fillId="0" borderId="56"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56" xfId="0" applyFont="1" applyBorder="1" applyAlignment="1">
      <alignment horizontal="left" vertical="center" wrapText="1"/>
    </xf>
    <xf numFmtId="0" fontId="7" fillId="0" borderId="55" xfId="0" applyFont="1" applyBorder="1" applyAlignment="1">
      <alignment horizontal="left" vertical="center" wrapText="1"/>
    </xf>
    <xf numFmtId="0" fontId="7" fillId="2" borderId="42" xfId="0" applyFont="1" applyFill="1" applyBorder="1" applyAlignment="1">
      <alignment horizontal="center" vertical="center" wrapText="1"/>
    </xf>
    <xf numFmtId="164" fontId="3" fillId="3" borderId="59" xfId="2" applyFont="1" applyFill="1" applyBorder="1" applyAlignment="1">
      <alignment horizontal="left" vertical="center"/>
    </xf>
    <xf numFmtId="164" fontId="6" fillId="3" borderId="57" xfId="2" applyFont="1" applyFill="1" applyBorder="1" applyAlignment="1"/>
    <xf numFmtId="164" fontId="6" fillId="3" borderId="60" xfId="2" applyFont="1" applyFill="1" applyBorder="1" applyAlignment="1"/>
    <xf numFmtId="164" fontId="6" fillId="3" borderId="61" xfId="2" applyFont="1" applyFill="1" applyBorder="1" applyAlignment="1"/>
    <xf numFmtId="164" fontId="6" fillId="3" borderId="62" xfId="2" applyFont="1" applyFill="1" applyBorder="1" applyAlignment="1"/>
    <xf numFmtId="164" fontId="6" fillId="3" borderId="63" xfId="2" applyFont="1" applyFill="1" applyBorder="1" applyAlignment="1"/>
    <xf numFmtId="164" fontId="3" fillId="7" borderId="41" xfId="0" applyNumberFormat="1" applyFont="1" applyFill="1" applyBorder="1" applyAlignment="1">
      <alignment horizontal="center" vertical="center"/>
    </xf>
    <xf numFmtId="0" fontId="3" fillId="7" borderId="41" xfId="0" applyFont="1" applyFill="1" applyBorder="1" applyAlignment="1">
      <alignment horizontal="center" vertical="center"/>
    </xf>
    <xf numFmtId="0" fontId="8" fillId="0" borderId="41" xfId="0" applyFont="1" applyBorder="1" applyAlignment="1">
      <alignment horizontal="center" vertical="center"/>
    </xf>
    <xf numFmtId="10" fontId="3" fillId="7" borderId="41" xfId="0" applyNumberFormat="1" applyFont="1" applyFill="1" applyBorder="1" applyAlignment="1">
      <alignment horizontal="center" vertical="center"/>
    </xf>
    <xf numFmtId="166" fontId="3" fillId="8" borderId="41" xfId="0" applyNumberFormat="1" applyFont="1" applyFill="1" applyBorder="1" applyAlignment="1">
      <alignment horizontal="right"/>
    </xf>
    <xf numFmtId="0" fontId="7" fillId="0" borderId="5" xfId="0" applyFont="1" applyBorder="1" applyAlignment="1"/>
    <xf numFmtId="0" fontId="5" fillId="4" borderId="47" xfId="0" applyFont="1" applyFill="1" applyBorder="1" applyAlignment="1"/>
    <xf numFmtId="0" fontId="5" fillId="4" borderId="49" xfId="0" applyFont="1" applyFill="1" applyBorder="1" applyAlignment="1"/>
    <xf numFmtId="0" fontId="5" fillId="4" borderId="50" xfId="0" applyFont="1" applyFill="1" applyBorder="1" applyAlignment="1"/>
    <xf numFmtId="0" fontId="5" fillId="4" borderId="37" xfId="0" applyFont="1" applyFill="1" applyBorder="1" applyAlignment="1"/>
    <xf numFmtId="0" fontId="5" fillId="4" borderId="25" xfId="0" applyFont="1" applyFill="1" applyBorder="1" applyAlignment="1"/>
    <xf numFmtId="0" fontId="5" fillId="4" borderId="17" xfId="0" applyFont="1" applyFill="1" applyBorder="1" applyAlignment="1"/>
    <xf numFmtId="0" fontId="5" fillId="4" borderId="38" xfId="0" applyFont="1" applyFill="1" applyBorder="1" applyAlignment="1"/>
    <xf numFmtId="0" fontId="5" fillId="4" borderId="27" xfId="0" applyFont="1" applyFill="1" applyBorder="1" applyAlignment="1"/>
  </cellXfs>
  <cellStyles count="5">
    <cellStyle name="Hipervínculo" xfId="3" builtinId="8"/>
    <cellStyle name="Hyperlink" xfId="4" xr:uid="{00000000-000B-0000-0000-000008000000}"/>
    <cellStyle name="Moneda" xfId="2" builtinId="4"/>
    <cellStyle name="Normal" xfId="0" builtinId="0"/>
    <cellStyle name="Porcentaje" xfId="1" builtinId="5"/>
  </cellStyles>
  <dxfs count="0"/>
  <tableStyles count="0" defaultTableStyle="TableStyleMedium2" defaultPivotStyle="PivotStyleLight16"/>
  <colors>
    <mruColors>
      <color rgb="FF003366"/>
      <color rgb="FFFFFFFF"/>
      <color rgb="FFFF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1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12.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1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12</xdr:col>
      <xdr:colOff>1134495</xdr:colOff>
      <xdr:row>12</xdr:row>
      <xdr:rowOff>36739</xdr:rowOff>
    </xdr:from>
    <xdr:to>
      <xdr:col>12</xdr:col>
      <xdr:colOff>2073388</xdr:colOff>
      <xdr:row>13</xdr:row>
      <xdr:rowOff>38100</xdr:rowOff>
    </xdr:to>
    <xdr:pic>
      <xdr:nvPicPr>
        <xdr:cNvPr id="5" name="Imagen 4" descr="C:\Users\usuario\AppData\Local\Microsoft\Windows\INetCache\Content.MSO\E4238BD5.tmp">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101401" y="5346927"/>
          <a:ext cx="938893" cy="858611"/>
        </a:xfrm>
        <a:prstGeom prst="rect">
          <a:avLst/>
        </a:prstGeom>
        <a:noFill/>
        <a:ln>
          <a:noFill/>
        </a:ln>
      </xdr:spPr>
    </xdr:pic>
    <xdr:clientData/>
  </xdr:twoCellAnchor>
  <xdr:twoCellAnchor editAs="oneCell">
    <xdr:from>
      <xdr:col>0</xdr:col>
      <xdr:colOff>1131619</xdr:colOff>
      <xdr:row>0</xdr:row>
      <xdr:rowOff>70016</xdr:rowOff>
    </xdr:from>
    <xdr:to>
      <xdr:col>0</xdr:col>
      <xdr:colOff>1943916</xdr:colOff>
      <xdr:row>1</xdr:row>
      <xdr:rowOff>601097</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1131619" y="70016"/>
          <a:ext cx="812297" cy="1061760"/>
        </a:xfrm>
        <a:prstGeom prst="rect">
          <a:avLst/>
        </a:prstGeom>
      </xdr:spPr>
    </xdr:pic>
    <xdr:clientData/>
  </xdr:twoCellAnchor>
  <xdr:oneCellAnchor>
    <xdr:from>
      <xdr:col>12</xdr:col>
      <xdr:colOff>705870</xdr:colOff>
      <xdr:row>38</xdr:row>
      <xdr:rowOff>155802</xdr:rowOff>
    </xdr:from>
    <xdr:ext cx="938893" cy="864961"/>
    <xdr:pic>
      <xdr:nvPicPr>
        <xdr:cNvPr id="2" name="Imagen 1" descr="C:\Users\usuario\AppData\Local\Microsoft\Windows\INetCache\Content.MSO\E4238BD5.tmp">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2776" y="46613990"/>
          <a:ext cx="938893" cy="864961"/>
        </a:xfrm>
        <a:prstGeom prst="rect">
          <a:avLst/>
        </a:prstGeom>
        <a:noFill/>
        <a:ln>
          <a:noFill/>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12</xdr:col>
      <xdr:colOff>581026</xdr:colOff>
      <xdr:row>4</xdr:row>
      <xdr:rowOff>19051</xdr:rowOff>
    </xdr:from>
    <xdr:to>
      <xdr:col>12</xdr:col>
      <xdr:colOff>1028700</xdr:colOff>
      <xdr:row>5</xdr:row>
      <xdr:rowOff>9526</xdr:rowOff>
    </xdr:to>
    <xdr:pic>
      <xdr:nvPicPr>
        <xdr:cNvPr id="2" name="Imagen 1" descr="C:\Users\usuario\AppData\Local\Microsoft\Windows\INetCache\Content.MSO\E4238BD5.tmp">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3421976" y="438151"/>
          <a:ext cx="447674" cy="647700"/>
        </a:xfrm>
        <a:prstGeom prst="rect">
          <a:avLst/>
        </a:prstGeom>
        <a:noFill/>
        <a:ln>
          <a:noFill/>
        </a:ln>
      </xdr:spPr>
    </xdr:pic>
    <xdr:clientData/>
  </xdr:twoCellAnchor>
  <xdr:oneCellAnchor>
    <xdr:from>
      <xdr:col>12</xdr:col>
      <xdr:colOff>193901</xdr:colOff>
      <xdr:row>32</xdr:row>
      <xdr:rowOff>84364</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58526" y="9109302"/>
          <a:ext cx="938893" cy="864961"/>
        </a:xfrm>
        <a:prstGeom prst="rect">
          <a:avLst/>
        </a:prstGeom>
        <a:noFill/>
        <a:ln>
          <a:noFill/>
        </a:ln>
      </xdr:spPr>
    </xdr:pic>
    <xdr:clientData/>
  </xdr:oneCellAnchor>
  <xdr:twoCellAnchor editAs="oneCell">
    <xdr:from>
      <xdr:col>0</xdr:col>
      <xdr:colOff>1086827</xdr:colOff>
      <xdr:row>0</xdr:row>
      <xdr:rowOff>0</xdr:rowOff>
    </xdr:from>
    <xdr:to>
      <xdr:col>0</xdr:col>
      <xdr:colOff>1905000</xdr:colOff>
      <xdr:row>1</xdr:row>
      <xdr:rowOff>410619</xdr:rowOff>
    </xdr:to>
    <xdr:pic>
      <xdr:nvPicPr>
        <xdr:cNvPr id="4" name="Imagen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3"/>
        <a:stretch>
          <a:fillRect/>
        </a:stretch>
      </xdr:blipFill>
      <xdr:spPr>
        <a:xfrm>
          <a:off x="1086827" y="0"/>
          <a:ext cx="818173" cy="11188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571500</xdr:colOff>
      <xdr:row>4</xdr:row>
      <xdr:rowOff>28575</xdr:rowOff>
    </xdr:from>
    <xdr:to>
      <xdr:col>12</xdr:col>
      <xdr:colOff>923925</xdr:colOff>
      <xdr:row>4</xdr:row>
      <xdr:rowOff>647700</xdr:rowOff>
    </xdr:to>
    <xdr:pic>
      <xdr:nvPicPr>
        <xdr:cNvPr id="2" name="Imagen 1" descr="C:\Users\usuario\AppData\Local\Microsoft\Windows\INetCache\Content.MSO\E4238BD5.tmp">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3412450" y="447675"/>
          <a:ext cx="352425" cy="619125"/>
        </a:xfrm>
        <a:prstGeom prst="rect">
          <a:avLst/>
        </a:prstGeom>
        <a:noFill/>
        <a:ln>
          <a:noFill/>
        </a:ln>
      </xdr:spPr>
    </xdr:pic>
    <xdr:clientData/>
  </xdr:twoCellAnchor>
  <xdr:oneCellAnchor>
    <xdr:from>
      <xdr:col>11</xdr:col>
      <xdr:colOff>1341175</xdr:colOff>
      <xdr:row>26</xdr:row>
      <xdr:rowOff>75816</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39329" y="9004893"/>
          <a:ext cx="938893" cy="864961"/>
        </a:xfrm>
        <a:prstGeom prst="rect">
          <a:avLst/>
        </a:prstGeom>
        <a:noFill/>
        <a:ln>
          <a:noFill/>
        </a:ln>
      </xdr:spPr>
    </xdr:pic>
    <xdr:clientData/>
  </xdr:oneCellAnchor>
  <xdr:twoCellAnchor editAs="oneCell">
    <xdr:from>
      <xdr:col>0</xdr:col>
      <xdr:colOff>1245769</xdr:colOff>
      <xdr:row>0</xdr:row>
      <xdr:rowOff>0</xdr:rowOff>
    </xdr:from>
    <xdr:to>
      <xdr:col>0</xdr:col>
      <xdr:colOff>1905000</xdr:colOff>
      <xdr:row>1</xdr:row>
      <xdr:rowOff>610644</xdr:rowOff>
    </xdr:to>
    <xdr:pic>
      <xdr:nvPicPr>
        <xdr:cNvPr id="4" name="Imagen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3"/>
        <a:stretch>
          <a:fillRect/>
        </a:stretch>
      </xdr:blipFill>
      <xdr:spPr>
        <a:xfrm>
          <a:off x="1245769" y="0"/>
          <a:ext cx="659231" cy="111546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647700</xdr:colOff>
      <xdr:row>3</xdr:row>
      <xdr:rowOff>419099</xdr:rowOff>
    </xdr:from>
    <xdr:to>
      <xdr:col>12</xdr:col>
      <xdr:colOff>1000126</xdr:colOff>
      <xdr:row>5</xdr:row>
      <xdr:rowOff>57149</xdr:rowOff>
    </xdr:to>
    <xdr:pic>
      <xdr:nvPicPr>
        <xdr:cNvPr id="2" name="Imagen 1" descr="C:\Users\usuario\AppData\Local\Microsoft\Windows\INetCache\Content.MSO\E4238BD5.tmp">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3488650" y="419099"/>
          <a:ext cx="352426" cy="714375"/>
        </a:xfrm>
        <a:prstGeom prst="rect">
          <a:avLst/>
        </a:prstGeom>
        <a:noFill/>
        <a:ln>
          <a:noFill/>
        </a:ln>
      </xdr:spPr>
    </xdr:pic>
    <xdr:clientData/>
  </xdr:twoCellAnchor>
  <xdr:oneCellAnchor>
    <xdr:from>
      <xdr:col>12</xdr:col>
      <xdr:colOff>22567</xdr:colOff>
      <xdr:row>36</xdr:row>
      <xdr:rowOff>148251</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23201" y="8957714"/>
          <a:ext cx="938893" cy="864961"/>
        </a:xfrm>
        <a:prstGeom prst="rect">
          <a:avLst/>
        </a:prstGeom>
        <a:noFill/>
        <a:ln>
          <a:noFill/>
        </a:ln>
      </xdr:spPr>
    </xdr:pic>
    <xdr:clientData/>
  </xdr:oneCellAnchor>
  <xdr:twoCellAnchor editAs="oneCell">
    <xdr:from>
      <xdr:col>0</xdr:col>
      <xdr:colOff>1012031</xdr:colOff>
      <xdr:row>0</xdr:row>
      <xdr:rowOff>1</xdr:rowOff>
    </xdr:from>
    <xdr:to>
      <xdr:col>0</xdr:col>
      <xdr:colOff>1866900</xdr:colOff>
      <xdr:row>1</xdr:row>
      <xdr:rowOff>594135</xdr:rowOff>
    </xdr:to>
    <xdr:pic>
      <xdr:nvPicPr>
        <xdr:cNvPr id="4" name="Imagen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a:stretch>
          <a:fillRect/>
        </a:stretch>
      </xdr:blipFill>
      <xdr:spPr>
        <a:xfrm>
          <a:off x="1012031" y="1"/>
          <a:ext cx="854869" cy="1356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261711</xdr:colOff>
      <xdr:row>4</xdr:row>
      <xdr:rowOff>404132</xdr:rowOff>
    </xdr:from>
    <xdr:to>
      <xdr:col>12</xdr:col>
      <xdr:colOff>833211</xdr:colOff>
      <xdr:row>6</xdr:row>
      <xdr:rowOff>28424</xdr:rowOff>
    </xdr:to>
    <xdr:pic>
      <xdr:nvPicPr>
        <xdr:cNvPr id="2" name="Imagen 1" descr="C:\Users\usuario\AppData\Local\Microsoft\Windows\INetCache\Content.MSO\E4238BD5.tmp">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033140" y="404132"/>
          <a:ext cx="571500" cy="694721"/>
        </a:xfrm>
        <a:prstGeom prst="rect">
          <a:avLst/>
        </a:prstGeom>
        <a:noFill/>
        <a:ln>
          <a:noFill/>
        </a:ln>
      </xdr:spPr>
    </xdr:pic>
    <xdr:clientData/>
  </xdr:twoCellAnchor>
  <xdr:oneCellAnchor>
    <xdr:from>
      <xdr:col>12</xdr:col>
      <xdr:colOff>36286</xdr:colOff>
      <xdr:row>36</xdr:row>
      <xdr:rowOff>73025</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07715" y="9071882"/>
          <a:ext cx="938893" cy="864961"/>
        </a:xfrm>
        <a:prstGeom prst="rect">
          <a:avLst/>
        </a:prstGeom>
        <a:noFill/>
        <a:ln>
          <a:noFill/>
        </a:ln>
      </xdr:spPr>
    </xdr:pic>
    <xdr:clientData/>
  </xdr:oneCellAnchor>
  <xdr:twoCellAnchor editAs="oneCell">
    <xdr:from>
      <xdr:col>0</xdr:col>
      <xdr:colOff>837251</xdr:colOff>
      <xdr:row>0</xdr:row>
      <xdr:rowOff>70923</xdr:rowOff>
    </xdr:from>
    <xdr:to>
      <xdr:col>0</xdr:col>
      <xdr:colOff>1725838</xdr:colOff>
      <xdr:row>1</xdr:row>
      <xdr:rowOff>639815</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837251" y="70923"/>
          <a:ext cx="888587" cy="10768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619125</xdr:colOff>
      <xdr:row>6</xdr:row>
      <xdr:rowOff>19051</xdr:rowOff>
    </xdr:from>
    <xdr:to>
      <xdr:col>12</xdr:col>
      <xdr:colOff>1038225</xdr:colOff>
      <xdr:row>7</xdr:row>
      <xdr:rowOff>9526</xdr:rowOff>
    </xdr:to>
    <xdr:pic>
      <xdr:nvPicPr>
        <xdr:cNvPr id="4" name="Imagen 3" descr="C:\Users\usuario\AppData\Local\Microsoft\Windows\INetCache\Content.MSO\E4238BD5.tmp">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5457826"/>
          <a:ext cx="419100" cy="647699"/>
        </a:xfrm>
        <a:prstGeom prst="rect">
          <a:avLst/>
        </a:prstGeom>
        <a:noFill/>
        <a:ln>
          <a:noFill/>
        </a:ln>
      </xdr:spPr>
    </xdr:pic>
    <xdr:clientData/>
  </xdr:twoCellAnchor>
  <xdr:oneCellAnchor>
    <xdr:from>
      <xdr:col>12</xdr:col>
      <xdr:colOff>90714</xdr:colOff>
      <xdr:row>23</xdr:row>
      <xdr:rowOff>15572</xdr:rowOff>
    </xdr:from>
    <xdr:ext cx="938893" cy="864961"/>
    <xdr:pic>
      <xdr:nvPicPr>
        <xdr:cNvPr id="2" name="Imagen 1" descr="C:\Users\usuario\AppData\Local\Microsoft\Windows\INetCache\Content.MSO\E4238BD5.tmp">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50047" y="9011405"/>
          <a:ext cx="938893" cy="864961"/>
        </a:xfrm>
        <a:prstGeom prst="rect">
          <a:avLst/>
        </a:prstGeom>
        <a:noFill/>
        <a:ln>
          <a:noFill/>
        </a:ln>
      </xdr:spPr>
    </xdr:pic>
    <xdr:clientData/>
  </xdr:oneCellAnchor>
  <xdr:twoCellAnchor editAs="oneCell">
    <xdr:from>
      <xdr:col>0</xdr:col>
      <xdr:colOff>1265876</xdr:colOff>
      <xdr:row>0</xdr:row>
      <xdr:rowOff>39173</xdr:rowOff>
    </xdr:from>
    <xdr:to>
      <xdr:col>0</xdr:col>
      <xdr:colOff>2154463</xdr:colOff>
      <xdr:row>1</xdr:row>
      <xdr:rowOff>610182</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1265876" y="39173"/>
          <a:ext cx="888587" cy="10832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571500</xdr:colOff>
      <xdr:row>5</xdr:row>
      <xdr:rowOff>409575</xdr:rowOff>
    </xdr:from>
    <xdr:to>
      <xdr:col>12</xdr:col>
      <xdr:colOff>1047750</xdr:colOff>
      <xdr:row>7</xdr:row>
      <xdr:rowOff>38100</xdr:rowOff>
    </xdr:to>
    <xdr:pic>
      <xdr:nvPicPr>
        <xdr:cNvPr id="2" name="Imagen 1" descr="C:\Users\usuario\AppData\Local\Microsoft\Windows\INetCache\Content.MSO\E4238BD5.tmp">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12450" y="5429250"/>
          <a:ext cx="476250" cy="704850"/>
        </a:xfrm>
        <a:prstGeom prst="rect">
          <a:avLst/>
        </a:prstGeom>
        <a:noFill/>
        <a:ln>
          <a:noFill/>
        </a:ln>
      </xdr:spPr>
    </xdr:pic>
    <xdr:clientData/>
  </xdr:twoCellAnchor>
  <xdr:oneCellAnchor>
    <xdr:from>
      <xdr:col>12</xdr:col>
      <xdr:colOff>65314</xdr:colOff>
      <xdr:row>28</xdr:row>
      <xdr:rowOff>87539</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33114" y="9028339"/>
          <a:ext cx="938893" cy="864961"/>
        </a:xfrm>
        <a:prstGeom prst="rect">
          <a:avLst/>
        </a:prstGeom>
        <a:noFill/>
        <a:ln>
          <a:noFill/>
        </a:ln>
      </xdr:spPr>
    </xdr:pic>
    <xdr:clientData/>
  </xdr:oneCellAnchor>
  <xdr:twoCellAnchor editAs="oneCell">
    <xdr:from>
      <xdr:col>0</xdr:col>
      <xdr:colOff>1265876</xdr:colOff>
      <xdr:row>0</xdr:row>
      <xdr:rowOff>39173</xdr:rowOff>
    </xdr:from>
    <xdr:to>
      <xdr:col>0</xdr:col>
      <xdr:colOff>2154463</xdr:colOff>
      <xdr:row>1</xdr:row>
      <xdr:rowOff>537157</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1265876" y="39173"/>
          <a:ext cx="888587" cy="12377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476250</xdr:colOff>
      <xdr:row>6</xdr:row>
      <xdr:rowOff>19050</xdr:rowOff>
    </xdr:from>
    <xdr:to>
      <xdr:col>12</xdr:col>
      <xdr:colOff>1082127</xdr:colOff>
      <xdr:row>7</xdr:row>
      <xdr:rowOff>33090</xdr:rowOff>
    </xdr:to>
    <xdr:pic>
      <xdr:nvPicPr>
        <xdr:cNvPr id="2" name="Imagen 1" descr="C:\Users\usuario\AppData\Local\Microsoft\Windows\INetCache\Content.MSO\E4238BD5.tmp">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3317200" y="438150"/>
          <a:ext cx="605877" cy="671265"/>
        </a:xfrm>
        <a:prstGeom prst="rect">
          <a:avLst/>
        </a:prstGeom>
        <a:noFill/>
        <a:ln>
          <a:noFill/>
        </a:ln>
      </xdr:spPr>
    </xdr:pic>
    <xdr:clientData/>
  </xdr:twoCellAnchor>
  <xdr:oneCellAnchor>
    <xdr:from>
      <xdr:col>12</xdr:col>
      <xdr:colOff>27214</xdr:colOff>
      <xdr:row>34</xdr:row>
      <xdr:rowOff>93889</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801364" y="9066439"/>
          <a:ext cx="938893" cy="864961"/>
        </a:xfrm>
        <a:prstGeom prst="rect">
          <a:avLst/>
        </a:prstGeom>
        <a:noFill/>
        <a:ln>
          <a:noFill/>
        </a:ln>
      </xdr:spPr>
    </xdr:pic>
    <xdr:clientData/>
  </xdr:oneCellAnchor>
  <xdr:twoCellAnchor editAs="oneCell">
    <xdr:from>
      <xdr:col>0</xdr:col>
      <xdr:colOff>1342076</xdr:colOff>
      <xdr:row>0</xdr:row>
      <xdr:rowOff>134423</xdr:rowOff>
    </xdr:from>
    <xdr:to>
      <xdr:col>0</xdr:col>
      <xdr:colOff>2057399</xdr:colOff>
      <xdr:row>1</xdr:row>
      <xdr:rowOff>552450</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1342076" y="134423"/>
          <a:ext cx="715323" cy="9704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240501</xdr:colOff>
      <xdr:row>3</xdr:row>
      <xdr:rowOff>390526</xdr:rowOff>
    </xdr:from>
    <xdr:to>
      <xdr:col>12</xdr:col>
      <xdr:colOff>691091</xdr:colOff>
      <xdr:row>5</xdr:row>
      <xdr:rowOff>38102</xdr:rowOff>
    </xdr:to>
    <xdr:pic>
      <xdr:nvPicPr>
        <xdr:cNvPr id="2" name="Imagen 1" descr="C:\Users\usuario\AppData\Local\Microsoft\Windows\INetCache\Content.MSO\E4238BD5.tmp">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2033701" y="390526"/>
          <a:ext cx="450590" cy="731308"/>
        </a:xfrm>
        <a:prstGeom prst="rect">
          <a:avLst/>
        </a:prstGeom>
        <a:noFill/>
        <a:ln>
          <a:noFill/>
        </a:ln>
      </xdr:spPr>
    </xdr:pic>
    <xdr:clientData/>
  </xdr:twoCellAnchor>
  <xdr:oneCellAnchor>
    <xdr:from>
      <xdr:col>11</xdr:col>
      <xdr:colOff>1326848</xdr:colOff>
      <xdr:row>26</xdr:row>
      <xdr:rowOff>70606</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14581" y="9079139"/>
          <a:ext cx="938893" cy="864961"/>
        </a:xfrm>
        <a:prstGeom prst="rect">
          <a:avLst/>
        </a:prstGeom>
        <a:noFill/>
        <a:ln>
          <a:noFill/>
        </a:ln>
      </xdr:spPr>
    </xdr:pic>
    <xdr:clientData/>
  </xdr:oneCellAnchor>
  <xdr:twoCellAnchor editAs="oneCell">
    <xdr:from>
      <xdr:col>0</xdr:col>
      <xdr:colOff>1278576</xdr:colOff>
      <xdr:row>0</xdr:row>
      <xdr:rowOff>134423</xdr:rowOff>
    </xdr:from>
    <xdr:to>
      <xdr:col>0</xdr:col>
      <xdr:colOff>1946793</xdr:colOff>
      <xdr:row>1</xdr:row>
      <xdr:rowOff>465666</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3"/>
        <a:stretch>
          <a:fillRect/>
        </a:stretch>
      </xdr:blipFill>
      <xdr:spPr>
        <a:xfrm>
          <a:off x="1278576" y="134423"/>
          <a:ext cx="668217" cy="105091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293417</xdr:colOff>
      <xdr:row>4</xdr:row>
      <xdr:rowOff>28576</xdr:rowOff>
    </xdr:from>
    <xdr:to>
      <xdr:col>12</xdr:col>
      <xdr:colOff>696383</xdr:colOff>
      <xdr:row>5</xdr:row>
      <xdr:rowOff>38102</xdr:rowOff>
    </xdr:to>
    <xdr:pic>
      <xdr:nvPicPr>
        <xdr:cNvPr id="2" name="Imagen 1" descr="C:\Users\usuario\AppData\Local\Microsoft\Windows\INetCache\Content.MSO\E4238BD5.tmp">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2052750" y="451909"/>
          <a:ext cx="402966" cy="665692"/>
        </a:xfrm>
        <a:prstGeom prst="rect">
          <a:avLst/>
        </a:prstGeom>
        <a:noFill/>
        <a:ln>
          <a:noFill/>
        </a:ln>
      </xdr:spPr>
    </xdr:pic>
    <xdr:clientData/>
  </xdr:twoCellAnchor>
  <xdr:oneCellAnchor>
    <xdr:from>
      <xdr:col>12</xdr:col>
      <xdr:colOff>175380</xdr:colOff>
      <xdr:row>21</xdr:row>
      <xdr:rowOff>163739</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34713" y="8969072"/>
          <a:ext cx="938893" cy="864961"/>
        </a:xfrm>
        <a:prstGeom prst="rect">
          <a:avLst/>
        </a:prstGeom>
        <a:noFill/>
        <a:ln>
          <a:noFill/>
        </a:ln>
      </xdr:spPr>
    </xdr:pic>
    <xdr:clientData/>
  </xdr:oneCellAnchor>
  <xdr:twoCellAnchor editAs="oneCell">
    <xdr:from>
      <xdr:col>0</xdr:col>
      <xdr:colOff>1331493</xdr:colOff>
      <xdr:row>0</xdr:row>
      <xdr:rowOff>266714</xdr:rowOff>
    </xdr:from>
    <xdr:to>
      <xdr:col>0</xdr:col>
      <xdr:colOff>1999710</xdr:colOff>
      <xdr:row>1</xdr:row>
      <xdr:rowOff>391582</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stretch>
          <a:fillRect/>
        </a:stretch>
      </xdr:blipFill>
      <xdr:spPr>
        <a:xfrm>
          <a:off x="1331493" y="266714"/>
          <a:ext cx="668217" cy="120966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549535</xdr:colOff>
      <xdr:row>4</xdr:row>
      <xdr:rowOff>1</xdr:rowOff>
    </xdr:from>
    <xdr:to>
      <xdr:col>12</xdr:col>
      <xdr:colOff>990601</xdr:colOff>
      <xdr:row>5</xdr:row>
      <xdr:rowOff>28576</xdr:rowOff>
    </xdr:to>
    <xdr:pic>
      <xdr:nvPicPr>
        <xdr:cNvPr id="2" name="Imagen 1" descr="C:\Users\usuario\AppData\Local\Microsoft\Windows\INetCache\Content.MSO\E4238BD5.tmp">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23390485" y="419101"/>
          <a:ext cx="441066" cy="685800"/>
        </a:xfrm>
        <a:prstGeom prst="rect">
          <a:avLst/>
        </a:prstGeom>
        <a:noFill/>
        <a:ln>
          <a:noFill/>
        </a:ln>
      </xdr:spPr>
    </xdr:pic>
    <xdr:clientData/>
  </xdr:twoCellAnchor>
  <xdr:oneCellAnchor>
    <xdr:from>
      <xdr:col>11</xdr:col>
      <xdr:colOff>1398814</xdr:colOff>
      <xdr:row>20</xdr:row>
      <xdr:rowOff>170089</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63264" y="8952139"/>
          <a:ext cx="938893" cy="864961"/>
        </a:xfrm>
        <a:prstGeom prst="rect">
          <a:avLst/>
        </a:prstGeom>
        <a:noFill/>
        <a:ln>
          <a:noFill/>
        </a:ln>
      </xdr:spPr>
    </xdr:pic>
    <xdr:clientData/>
  </xdr:oneCellAnchor>
  <xdr:twoCellAnchor editAs="oneCell">
    <xdr:from>
      <xdr:col>0</xdr:col>
      <xdr:colOff>1095376</xdr:colOff>
      <xdr:row>0</xdr:row>
      <xdr:rowOff>28589</xdr:rowOff>
    </xdr:from>
    <xdr:to>
      <xdr:col>0</xdr:col>
      <xdr:colOff>1952086</xdr:colOff>
      <xdr:row>1</xdr:row>
      <xdr:rowOff>663044</xdr:rowOff>
    </xdr:to>
    <xdr:pic>
      <xdr:nvPicPr>
        <xdr:cNvPr id="4" name="Imagen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3"/>
        <a:stretch>
          <a:fillRect/>
        </a:stretch>
      </xdr:blipFill>
      <xdr:spPr>
        <a:xfrm>
          <a:off x="1095376" y="28589"/>
          <a:ext cx="856710" cy="128215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296636</xdr:colOff>
      <xdr:row>3</xdr:row>
      <xdr:rowOff>409576</xdr:rowOff>
    </xdr:from>
    <xdr:to>
      <xdr:col>12</xdr:col>
      <xdr:colOff>763361</xdr:colOff>
      <xdr:row>4</xdr:row>
      <xdr:rowOff>638176</xdr:rowOff>
    </xdr:to>
    <xdr:pic>
      <xdr:nvPicPr>
        <xdr:cNvPr id="2" name="Imagen 1" descr="C:\Users\usuario\AppData\Local\Microsoft\Windows\INetCache\Content.MSO\E4238BD5.tmp">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flipH="1" flipV="1">
          <a:off x="19169743" y="1879147"/>
          <a:ext cx="466725" cy="650422"/>
        </a:xfrm>
        <a:prstGeom prst="rect">
          <a:avLst/>
        </a:prstGeom>
        <a:noFill/>
        <a:ln>
          <a:noFill/>
        </a:ln>
      </xdr:spPr>
    </xdr:pic>
    <xdr:clientData/>
  </xdr:twoCellAnchor>
  <xdr:oneCellAnchor>
    <xdr:from>
      <xdr:col>11</xdr:col>
      <xdr:colOff>1256805</xdr:colOff>
      <xdr:row>21</xdr:row>
      <xdr:rowOff>36739</xdr:rowOff>
    </xdr:from>
    <xdr:ext cx="938893" cy="864961"/>
    <xdr:pic>
      <xdr:nvPicPr>
        <xdr:cNvPr id="3" name="Imagen 2" descr="C:\Users\usuario\AppData\Local\Microsoft\Windows\INetCache\Content.MSO\E4238BD5.tmp">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622987" y="9007557"/>
          <a:ext cx="938893" cy="864961"/>
        </a:xfrm>
        <a:prstGeom prst="rect">
          <a:avLst/>
        </a:prstGeom>
        <a:noFill/>
        <a:ln>
          <a:noFill/>
        </a:ln>
      </xdr:spPr>
    </xdr:pic>
    <xdr:clientData/>
  </xdr:oneCellAnchor>
  <xdr:twoCellAnchor editAs="oneCell">
    <xdr:from>
      <xdr:col>0</xdr:col>
      <xdr:colOff>903903</xdr:colOff>
      <xdr:row>0</xdr:row>
      <xdr:rowOff>0</xdr:rowOff>
    </xdr:from>
    <xdr:to>
      <xdr:col>1</xdr:col>
      <xdr:colOff>518239</xdr:colOff>
      <xdr:row>1</xdr:row>
      <xdr:rowOff>409512</xdr:rowOff>
    </xdr:to>
    <xdr:pic>
      <xdr:nvPicPr>
        <xdr:cNvPr id="4" name="Imagen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3"/>
        <a:stretch>
          <a:fillRect/>
        </a:stretch>
      </xdr:blipFill>
      <xdr:spPr>
        <a:xfrm>
          <a:off x="903903" y="0"/>
          <a:ext cx="848698" cy="10995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orms/AllItems.aspx?id=%2Fsites%2FPLANDEMEJORAMIENTOARQUITECTURA2023%2D2025%2FDocumentos%20compartidos%2FPLAN%20DE%20MEJORAMIENTO%202023%2D2025%2FFACTOR%2001%2FF%5F1%5FP%5F1%2F4&amp;viewid=7b906dff%2D9fff%2D47b7%2Db387%2D041fbb839eeb" TargetMode="External"/><Relationship Id="rId3" Type="http://schemas.openxmlformats.org/officeDocument/2006/relationships/hyperlink" Target="../Forms/AllItems.aspx?id=%2Fsites%2FPLANDEMEJORAMIENTOARQUITECTURA2023%2D2025%2FDocumentos%20compartidos%2FPLAN%20DE%20MEJORAMIENTO%202023%2D2025%2FFACTOR%2001%2FF%5F1%5FP%5F1%2F2&amp;viewid=7b906dff%2D9fff%2D47b7%2Db387%2D041fbb839eeb" TargetMode="External"/><Relationship Id="rId7" Type="http://schemas.openxmlformats.org/officeDocument/2006/relationships/hyperlink" Target="../Forms/AllItems.aspx?id=%2Fsites%2FPLANDEMEJORAMIENTOARQUITECTURA2023%2D2025%2FDocumentos%20compartidos%2FPLAN%20DE%20MEJORAMIENTO%202023%2D2025%2FFACTOR%2001%2FF%5F1%5FP%5F1%2F4&amp;viewid=7b906dff%2D9fff%2D47b7%2Db387%2D041fbb839eeb" TargetMode="External"/><Relationship Id="rId2" Type="http://schemas.openxmlformats.org/officeDocument/2006/relationships/hyperlink" Target="../Forms/AllItems.aspx?id=%2Fsites%2FPLANDEMEJORAMIENTOARQUITECTURA2023%2D2025%2FDocumentos%20compartidos%2FPLAN%20DE%20MEJORAMIENTO%202023%2D2025%2FFACTOR%2001%2FF%5F1%5FP%5F1%2F2&amp;viewid=7b906dff%2D9fff%2D47b7%2Db387%2D041fbb839eeb" TargetMode="External"/><Relationship Id="rId1" Type="http://schemas.openxmlformats.org/officeDocument/2006/relationships/hyperlink" Target="../Forms/AllItems.aspx?id=%2Fsites%2FPLANDEMEJORAMIENTOARQUITECTURA2023%2D2025%2FDocumentos%20compartidos%2FPLAN%20DE%20MEJORAMIENTO%202023%2D2025%2FFACTOR%2001%2FF%5F1%5FP%5F1%2F2&amp;viewid=7b906dff%2D9fff%2D47b7%2Db387%2D041fbb839eeb" TargetMode="External"/><Relationship Id="rId6" Type="http://schemas.openxmlformats.org/officeDocument/2006/relationships/hyperlink" Target="../Forms/AllItems.aspx?id=%2Fsites%2FPLANDEMEJORAMIENTOARQUITECTURA2023%2D2025%2FDocumentos%20compartidos%2FPLAN%20DE%20MEJORAMIENTO%202023%2D2025%2FFACTOR%2001%2FF%5F1%5FP%5F1%2F2&amp;viewid=7b906dff%2D9fff%2D47b7%2Db387%2D041fbb839eeb" TargetMode="External"/><Relationship Id="rId11" Type="http://schemas.openxmlformats.org/officeDocument/2006/relationships/drawing" Target="../drawings/drawing1.xml"/><Relationship Id="rId5" Type="http://schemas.openxmlformats.org/officeDocument/2006/relationships/hyperlink" Target="../Forms/AllItems.aspx?id=%2Fsites%2FPLANDEMEJORAMIENTOARQUITECTURA2023%2D2025%2FDocumentos%20compartidos%2FPLAN%20DE%20MEJORAMIENTO%202023%2D2025%2FFACTOR%2001%2FF%5F1%5FP%5F1%2F1&amp;viewid=7b906dff%2D9fff%2D47b7%2Db387%2D041fbb839eeb" TargetMode="External"/><Relationship Id="rId10" Type="http://schemas.openxmlformats.org/officeDocument/2006/relationships/printerSettings" Target="../printerSettings/printerSettings1.bin"/><Relationship Id="rId4" Type="http://schemas.openxmlformats.org/officeDocument/2006/relationships/hyperlink" Target="../Forms/AllItems.aspx?id=%2Fsites%2FPLANDEMEJORAMIENTOARQUITECTURA2023%2D2025%2FDocumentos%20compartidos%2FPLAN%20DE%20MEJORAMIENTO%202023%2D2025%2FFACTOR%2001%2FF%5F1%5FP%5F1%2F5&amp;viewid=7b906dff%2D9fff%2D47b7%2Db387%2D041fbb839eeb" TargetMode="External"/><Relationship Id="rId9" Type="http://schemas.openxmlformats.org/officeDocument/2006/relationships/hyperlink" Target="../Forms/AllItems.aspx?id=%2Fsites%2FPLANDEMEJORAMIENTOARQUITECTURA2023%2D2025%2FDocumentos%20compartidos%2FPLAN%20DE%20MEJORAMIENTO%202023%2D2025%2FFACTOR%2001&amp;viewid=7b906dff%2D9fff%2D47b7%2Db387%2D041fbb839eeb" TargetMode="External"/></Relationships>
</file>

<file path=xl/worksheets/_rels/sheet10.xml.rels><?xml version="1.0" encoding="UTF-8" standalone="yes"?>
<Relationships xmlns="http://schemas.openxmlformats.org/package/2006/relationships"><Relationship Id="rId8" Type="http://schemas.openxmlformats.org/officeDocument/2006/relationships/drawing" Target="../drawings/drawing10.xml"/><Relationship Id="rId3"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4%2FCAPACITACIONES%20SEMILLEROS%20Y%20BIBLIOTECA&amp;viewid=7b906dff%2D9fff%2D47b7%2Db387%2D041fbb839eeb" TargetMode="External"/><Relationship Id="rId7" Type="http://schemas.openxmlformats.org/officeDocument/2006/relationships/printerSettings" Target="../printerSettings/printerSettings6.bin"/><Relationship Id="rId2"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2&amp;viewid=7b906dff%2D9fff%2D47b7%2Db387%2D041fbb839eeb" TargetMode="External"/><Relationship Id="rId1"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2&amp;viewid=7b906dff%2D9fff%2D47b7%2Db387%2D041fbb839eeb" TargetMode="External"/><Relationship Id="rId6"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10%2FF10%5FP1&amp;viewid=7b906dff%2D9fff%2D47b7%2Db387%2D041fbb839eeb" TargetMode="External"/><Relationship Id="rId5"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6&amp;viewid=7b906dff%2D9fff%2D47b7%2Db387%2D041fbb839eeb" TargetMode="External"/><Relationship Id="rId4" Type="http://schemas.openxmlformats.org/officeDocument/2006/relationships/hyperlink" Target="https://books.unipamplona.edu.co/index.php/editorial/catalog/book/9"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SitePages/CollabHome.aspx" TargetMode="External"/><Relationship Id="rId3" Type="http://schemas.openxmlformats.org/officeDocument/2006/relationships/hyperlink" Target="https://forms.office.com/pages/responsepage.aspx?id=IcbJrWyj4UKfSu3GELHf0Z3LEUriHy9EsmciJDUSsO1URE5WQTg5MFREUURZVTBEM09aMUg4V1RUQi4u" TargetMode="External"/><Relationship Id="rId7" Type="http://schemas.openxmlformats.org/officeDocument/2006/relationships/hyperlink" Target="../../SitePages/CollabHome.aspx" TargetMode="External"/><Relationship Id="rId2" Type="http://schemas.openxmlformats.org/officeDocument/2006/relationships/hyperlink" Target="https://www.unipamplona.edu.co/unipamplona/portalIG/home_126/publicacion/publicado/index.htm" TargetMode="External"/><Relationship Id="rId1"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VILLA%20DEL%20ROSARIO%2FSOPORTES%20ARQUITECTURA%20VILLA%20DEL%20ROSARIO%2F01&amp;viewid=7b906dff%2D9fff%2D47b7%2Db387%2D041fbb839eeb" TargetMode="External"/><Relationship Id="rId6" Type="http://schemas.openxmlformats.org/officeDocument/2006/relationships/hyperlink" Target="../../SitePages/CollabHome.aspx" TargetMode="External"/><Relationship Id="rId5"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INVERSI%C3%93N%20ARQUITECTURA%20%202023%2D2025&amp;viewid=7b906dff%2D9fff%2D47b7%2Db387%2D041fbb839eeb" TargetMode="External"/><Relationship Id="rId10" Type="http://schemas.openxmlformats.org/officeDocument/2006/relationships/drawing" Target="../drawings/drawing11.xml"/><Relationship Id="rId4" Type="http://schemas.openxmlformats.org/officeDocument/2006/relationships/hyperlink" Target="https://forms.office.com/pages/responsepage.aspx?id=IcbJrWyj4UKfSu3GELHf0Z3LEUriHy9EsmciJDUSsO1URE5WQTg5MFREUURZVTBEM09aMUg4V1RUQi4u" TargetMode="External"/><Relationship Id="rId9"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hyperlink" Target="../Forms/AllItems.aspx?id=%2Fsites%2FPLANDEMEJORAMIENTOARQUITECTURA2023%2D2025%2FDocumentos%20compartidos%2FSEGUIMIENTO%20PETICIONES%20ESTUDIANTES%2FVILLA%20DEL%20ROSARIO%2FSOPORTES%20ARQUITECTURA%20VILLA%20DEL%20ROSARIO%2F02&amp;viewid=7b906dff%2D9fff%2D47b7%2Db387%2D041fbb839eeb" TargetMode="External"/><Relationship Id="rId2" Type="http://schemas.openxmlformats.org/officeDocument/2006/relationships/hyperlink" Target="../Forms/AllItems.aspx?id=%2Fsites%2FPLANDEMEJORAMIENTOARQUITECTURA2023%2D2025%2FDocumentos%20compartidos%2FPLAN%20DE%20MEJORAMIENTO%202023%2D2025%2FFACTOR%2012%2FF12%5FP1%2F1&amp;viewid=7b906dff%2D9fff%2D47b7%2Db387%2D041fbb839eeb" TargetMode="External"/><Relationship Id="rId1" Type="http://schemas.openxmlformats.org/officeDocument/2006/relationships/hyperlink" Target="../Forms/AllItems.aspx?id=%2Fsites%2FPLANDEMEJORAMIENTOARQUITECTURA2023%2D2025%2FDocumentos%20compartidos%2FPLAN%20DE%20MEJORAMIENTO%202023%2D2025%2FFACTOR%2012%2FF12%5FP1%2F1&amp;viewid=7b906dff%2D9fff%2D47b7%2Db387%2D041fbb839eeb" TargetMode="Externa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hyperlink" Target="../Forms/AllItems.aspx?id=%2Fsites%2FPLANDEMEJORAMIENTOARQUITECTURA2023%2D2025%2FDocumentos%20compartidos%2FPLAN%20DE%20MEJORAMIENTO%202023%2D2025%2FFACTOR%2002%2FF2%5FP1%2F4&amp;viewid=7b906dff%2D9fff%2D47b7%2Db387%2D041fbb839eeb" TargetMode="External"/><Relationship Id="rId13" Type="http://schemas.openxmlformats.org/officeDocument/2006/relationships/drawing" Target="../drawings/drawing2.xml"/><Relationship Id="rId3" Type="http://schemas.openxmlformats.org/officeDocument/2006/relationships/hyperlink" Target="../Forms/AllItems.aspx?id=%2Fsites%2FPLANDEMEJORAMIENTOARQUITECTURA2023%2D2025%2FDocumentos%20compartidos%2FPLAN%20DE%20MEJORAMIENTO%202023%2D2025%2FFACTOR%2002%2FF2%5FP1%2F3&amp;viewid=7b906dff%2D9fff%2D47b7%2Db387%2D041fbb839eeb" TargetMode="External"/><Relationship Id="rId7" Type="http://schemas.openxmlformats.org/officeDocument/2006/relationships/hyperlink" Target="../Forms/AllItems.aspx?id=%2Fsites%2FPLANDEMEJORAMIENTOARQUITECTURA2023%2D2025%2FDocumentos%20compartidos%2FPLAN%20DE%20MEJORAMIENTO%202023%2D2025%2FFACTOR%2001%2FF1%5FP1%2F2&amp;viewid=7b906dff%2D9fff%2D47b7%2Db387%2D041fbb839eeb" TargetMode="External"/><Relationship Id="rId12" Type="http://schemas.openxmlformats.org/officeDocument/2006/relationships/printerSettings" Target="../printerSettings/printerSettings2.bin"/><Relationship Id="rId2" Type="http://schemas.openxmlformats.org/officeDocument/2006/relationships/hyperlink" Target="../Forms/AllItems.aspx?id=%2Fsites%2FPLANDEMEJORAMIENTOARQUITECTURA2023%2D2025%2FDocumentos%20compartidos%2FPLAN%20DE%20MEJORAMIENTO%202023%2D2025%2FFACTOR%2001%2FF1%5FP1%2F4&amp;viewid=7b906dff%2D9fff%2D47b7%2Db387%2D041fbb839eeb" TargetMode="External"/><Relationship Id="rId1" Type="http://schemas.openxmlformats.org/officeDocument/2006/relationships/hyperlink" Target="../Forms/AllItems.aspx?id=%2Fsites%2FPLANDEMEJORAMIENTOARQUITECTURA2023%2D2025%2FDocumentos%20compartidos%2FPLAN%20DE%20MEJORAMIENTO%202023%2D2025%2FFACTOR%2002%2FF2%5FP1%2F1&amp;viewid=7b906dff%2D9fff%2D47b7%2Db387%2D041fbb839eeb" TargetMode="External"/><Relationship Id="rId6" Type="http://schemas.openxmlformats.org/officeDocument/2006/relationships/hyperlink" Target="../Forms/AllItems.aspx?id=%2Fsites%2FPLANDEMEJORAMIENTOARQUITECTURA2023%2D2025%2FDocumentos%20compartidos%2FPLAN%20DE%20MEJORAMIENTO%202023%2D2025%2FFACTOR%2001%2FF1%5FP1%2F5&amp;viewid=7b906dff%2D9fff%2D47b7%2Db387%2D041fbb839eeb" TargetMode="External"/><Relationship Id="rId11" Type="http://schemas.openxmlformats.org/officeDocument/2006/relationships/hyperlink" Target="../Forms/AllItems.aspx?id=%2Fsites%2FPLANDEMEJORAMIENTOARQUITECTURA2023%2D2025%2FDocumentos%20compartidos%2FPLAN%20DE%20MEJORAMIENTO%202023%2D2025%2FFACTOR%2002%2FF2%5FP1%2F8&amp;viewid=7b906dff%2D9fff%2D47b7%2Db387%2D041fbb839eeb" TargetMode="External"/><Relationship Id="rId5" Type="http://schemas.openxmlformats.org/officeDocument/2006/relationships/hyperlink" Target="../Forms/AllItems.aspx?id=%2Fsites%2FPLANDEMEJORAMIENTOARQUITECTURA2023%2D2025%2FDocumentos%20compartidos%2FPLAN%20DE%20MEJORAMIENTO%202023%2D2025%2FFACTOR%2002%2FF2%5FP1%2F2&amp;viewid=7b906dff%2D9fff%2D47b7%2Db387%2D041fbb839eeb" TargetMode="External"/><Relationship Id="rId10" Type="http://schemas.openxmlformats.org/officeDocument/2006/relationships/hyperlink" Target="../Forms/AllItems.aspx?id=%2Fsites%2FPLANDEMEJORAMIENTOARQUITECTURA2023%2D2025%2FDocumentos%20compartidos%2FPLAN%20DE%20MEJORAMIENTO%202023%2D2025%2FFACTOR%2002%2FF2%5FP1%2F7&amp;viewid=7b906dff%2D9fff%2D47b7%2Db387%2D041fbb839eeb" TargetMode="External"/><Relationship Id="rId4" Type="http://schemas.openxmlformats.org/officeDocument/2006/relationships/hyperlink" Target="../Forms/AllItems.aspx?id=%2Fsites%2FPLANDEMEJORAMIENTOARQUITECTURA2023%2D2025%2FDocumentos%20compartidos%2FPLAN%20DE%20MEJORAMIENTO%202023%2D2025%2FFACTOR%2001%2FF1%5FP1%2F1&amp;viewid=7b906dff%2D9fff%2D47b7%2Db387%2D041fbb839eeb" TargetMode="External"/><Relationship Id="rId9" Type="http://schemas.openxmlformats.org/officeDocument/2006/relationships/hyperlink" Target="../Forms/AllItems.aspx?id=%2Fsites%2FPLANDEMEJORAMIENTOARQUITECTURA2023%2D2025%2FDocumentos%20compartidos%2FPLAN%20DE%20MEJORAMIENTO%202023%2D2025%2FFACTOR%2002%2FF2%5FP1%2F7&amp;viewid=7b906dff%2D9fff%2D47b7%2Db387%2D041fbb839eeb"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Forms/AllItems.aspx?id=%2Fsites%2FPLANDEMEJORAMIENTOARQUITECTURA2023%2D2025%2FDocumentos%20compartidos%2FPLAN%20DE%20MEJORAMIENTO%202023%2D2025%2FFACTOR%2003%2FF3%5FP2%2F1&amp;viewid=7b906dff%2D9fff%2D47b7%2Db387%2D041fbb839eeb"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Forms/AllItems.aspx?id=%2Fsites%2FPLANDEMEJORAMIENTOARQUITECTURA2023%2D2025%2FDocumentos%20compartidos%2FPLAN%20DE%20MEJORAMIENTO%202023%2D2025%2FFACTOR%2004%2FF4%5FP1&amp;viewid=7b906dff%2D9fff%2D47b7%2Db387%2D041fbb839eeb" TargetMode="External"/><Relationship Id="rId2" Type="http://schemas.openxmlformats.org/officeDocument/2006/relationships/hyperlink" Target="../Forms/AllItems.aspx?id=%2Fsites%2FPLANDEMEJORAMIENTOARQUITECTURA2023%2D2025%2FDocumentos%20compartidos%2FPLAN%20DE%20MEJORAMIENTO%202023%2D2025%2FFACTOR%2004%2FF4%5FP1&amp;viewid=7b906dff%2D9fff%2D47b7%2Db387%2D041fbb839eeb" TargetMode="External"/><Relationship Id="rId1" Type="http://schemas.openxmlformats.org/officeDocument/2006/relationships/hyperlink" Target="https://www.unipamplona.edu.co/unipamplona/portalIG/home_126/recursos/general/02052022/revista_arquitectura.jsp" TargetMode="External"/><Relationship Id="rId5" Type="http://schemas.openxmlformats.org/officeDocument/2006/relationships/drawing" Target="../drawings/drawing4.xml"/><Relationship Id="rId4" Type="http://schemas.openxmlformats.org/officeDocument/2006/relationships/hyperlink" Target="../Forms/AllItems.aspx?id=%2Fsites%2FPLANDEMEJORAMIENTOARQUITECTURA2023%2D2025%2FDocumentos%20compartidos%2FPLAN%20DE%20MEJORAMIENTO%202023%2D2025%2FFACTOR%2004%2FF4%5FP1&amp;viewid=7b906dff%2D9fff%2D47b7%2Db387%2D041fbb839eeb"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arquitectura.unam.mx/coloquio-rilafeh-2019.html" TargetMode="External"/><Relationship Id="rId3" Type="http://schemas.openxmlformats.org/officeDocument/2006/relationships/hyperlink" Target="../Forms/AllItems.aspx?id=%2Fsites%2FPLANDEMEJORAMIENTOARQUITECTURA2023%2D2025%2FDocumentos%20compartidos%2FPLAN%20DE%20MEJORAMIENTO%202023%2D2025%2FFACTOR%2002%2FF2%5FP1%2F4&amp;viewid=7b906dff%2D9fff%2D47b7%2Db387%2D041fbb839eeb" TargetMode="External"/><Relationship Id="rId7" Type="http://schemas.openxmlformats.org/officeDocument/2006/relationships/hyperlink" Target="../Forms/AllItems.aspx?id=%2Fsites%2FPLANDEMEJORAMIENTOARQUITECTURA2023%2D2025%2FDocumentos%20compartidos%2FSEGUIMIENTO%20PETICIONES%20ESTUDIANTES%2FPAMPLONA%2FSOPORTES%20ARQUITECTURA%20PAMPLONA%2F08&amp;viewid=7b906dff%2D9fff%2D47b7%2Db387%2D041fbb839eeb" TargetMode="External"/><Relationship Id="rId2" Type="http://schemas.openxmlformats.org/officeDocument/2006/relationships/hyperlink" Target="../Forms/AllItems.aspx?id=%2Fsites%2FPLANDEMEJORAMIENTOARQUITECTURA2023%2D2025%2FDocumentos%20compartidos%2FPLAN%20DE%20MEJORAMIENTO%202023%2D2025%2FFACTOR%2001%2FF1%5FP1%2F2&amp;viewid=7b906dff%2D9fff%2D47b7%2Db387%2D041fbb839eeb" TargetMode="External"/><Relationship Id="rId1" Type="http://schemas.openxmlformats.org/officeDocument/2006/relationships/hyperlink" Target="../Forms/AllItems.aspx?id=%2Fsites%2FPLANDEMEJORAMIENTOARQUITECTURA2023%2D2025%2FDocumentos%20compartidos%2FPLAN%20DE%20MEJORAMIENTO%202023%2D2025%2FFACTOR%2002%2FF2%5FP1%2F7&amp;viewid=7b906dff%2D9fff%2D47b7%2Db387%2D041fbb839eeb" TargetMode="External"/><Relationship Id="rId6" Type="http://schemas.openxmlformats.org/officeDocument/2006/relationships/hyperlink" Target="../Forms/AllItems.aspx?id=%2Fsites%2FPLANDEMEJORAMIENTOARQUITECTURA2023%2D2025%2FDocumentos%20compartidos%2FSEGUIMIENTO%20PETICIONES%20ESTUDIANTES%2FPAMPLONA%2FSOPORTES%20ARQUITECTURA%20PAMPLONA%2F01%2FBIENESTAR&amp;viewid=7b906dff%2D9fff%2D47b7%2Db387%2D041fbb839eeb" TargetMode="External"/><Relationship Id="rId5" Type="http://schemas.openxmlformats.org/officeDocument/2006/relationships/hyperlink" Target="../Forms/AllItems.aspx?id=%2Fsites%2FPLANDEMEJORAMIENTOARQUITECTURA2023%2D2025%2FDocumentos%20compartidos%2FPLAN%20DE%20MEJORAMIENTO%202023%2D2025%2FFACTOR%2005%2FF5%5FP1%2F2&amp;viewid=7b906dff%2D9fff%2D47b7%2Db387%2D041fbb839eeb" TargetMode="External"/><Relationship Id="rId10" Type="http://schemas.openxmlformats.org/officeDocument/2006/relationships/drawing" Target="../drawings/drawing5.xml"/><Relationship Id="rId4" Type="http://schemas.openxmlformats.org/officeDocument/2006/relationships/hyperlink" Target="../Forms/AllItems.aspx?id=%2Fsites%2FPLANDEMEJORAMIENTOARQUITECTURA2023%2D2025%2FDocumentos%20compartidos%2FPLAN%20DE%20MEJORAMIENTO%202023%2D2025%2FFACTOR%2005%2FF5%5FP1%2F1&amp;viewid=7b906dff%2D9fff%2D47b7%2Db387%2D041fbb839eeb" TargetMode="External"/><Relationship Id="rId9"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Forms/AllItems.aspx?id=%2Fsites%2FPLANDEMEJORAMIENTOARQUITECTURA2023%2D2025%2FDocumentos%20compartidos%2FPLAN%20DE%20MEJORAMIENTO%202023%2D2025%2FFACTOR%2006%2FF6%5FP1%2F1&amp;viewid=7b906dff%2D9fff%2D47b7%2Db387%2D041fbb839eeb" TargetMode="External"/><Relationship Id="rId7"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6%2FF6%5FP2%2F2&amp;viewid=7b906dff%2D9fff%2D47b7%2Db387%2D041fbb839eeb" TargetMode="External"/><Relationship Id="rId2" Type="http://schemas.openxmlformats.org/officeDocument/2006/relationships/hyperlink" Target="../Forms/AllItems.aspx?id=%2Fsites%2FPLANDEMEJORAMIENTOARQUITECTURA2023%2D2025%2FDocumentos%20compartidos%2FSEGUIMIENTO%20PETICIONES%20ESTUDIANTES%2FPAMPLONA%2FSOPORTES%20ARQUITECTURA%20PAMPLONA%2F01%2FBIENESTAR&amp;viewid=7b906dff%2D9fff%2D47b7%2Db387%2D041fbb839eeb" TargetMode="External"/><Relationship Id="rId1" Type="http://schemas.openxmlformats.org/officeDocument/2006/relationships/hyperlink" Target="../Forms/AllItems.aspx?id=%2Fsites%2FPLANDEMEJORAMIENTOARQUITECTURA2023%2D2025%2FDocumentos%20compartidos%2FSEGUIMIENTO%20PETICIONES%20ESTUDIANTES%2FPAMPLONA%2FSOPORTES%20ARQUITECTURA%20PAMPLONA%2F08&amp;viewid=7b906dff%2D9fff%2D47b7%2Db387%2D041fbb839eeb" TargetMode="External"/><Relationship Id="rId6"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6%2FF6%5FP2%2F1&amp;viewid=7b906dff%2D9fff%2D47b7%2Db387%2D041fbb839eeb" TargetMode="External"/><Relationship Id="rId5"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6%2FF6%5FP2%2F3&amp;viewid=7b906dff%2D9fff%2D47b7%2Db387%2D041fbb839eeb" TargetMode="External"/><Relationship Id="rId4"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8&amp;viewid=7b906dff%2D9fff%2D47b7%2Db387%2D041fbb839eeb"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8%2FF8%5FP1&amp;viewid=7b906dff%2D9fff%2D47b7%2Db387%2D041fbb839eeb" TargetMode="External"/><Relationship Id="rId2"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4&amp;viewid=7b906dff%2D9fff%2D47b7%2Db387%2D041fbb839eeb" TargetMode="External"/><Relationship Id="rId1"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8%2FF8%5FP2&amp;viewid=7b906dff%2D9fff%2D47b7%2Db387%2D041fbb839eeb" TargetMode="External"/><Relationship Id="rId6" Type="http://schemas.openxmlformats.org/officeDocument/2006/relationships/drawing" Target="../drawings/drawing8.xml"/><Relationship Id="rId5" Type="http://schemas.openxmlformats.org/officeDocument/2006/relationships/printerSettings" Target="../printerSettings/printerSettings5.bin"/><Relationship Id="rId4"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2&amp;viewid=7b906dff%2D9fff%2D47b7%2Db387%2D041fbb839eeb"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 TargetMode="External"/><Relationship Id="rId2"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 TargetMode="External"/><Relationship Id="rId1"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 TargetMode="External"/><Relationship Id="rId5" Type="http://schemas.openxmlformats.org/officeDocument/2006/relationships/drawing" Target="../drawings/drawing9.xml"/><Relationship Id="rId4" Type="http://schemas.openxmlformats.org/officeDocument/2006/relationships/hyperlink" Target="../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Q66"/>
  <sheetViews>
    <sheetView topLeftCell="D15" zoomScale="80" zoomScaleNormal="80" workbookViewId="0">
      <selection activeCell="P28" sqref="P28:P29"/>
    </sheetView>
  </sheetViews>
  <sheetFormatPr defaultColWidth="11.42578125" defaultRowHeight="15"/>
  <cols>
    <col min="1" max="1" width="46.140625" style="72" customWidth="1"/>
    <col min="2" max="2" width="27.28515625" style="72" customWidth="1"/>
    <col min="3" max="3" width="27" style="72" customWidth="1"/>
    <col min="4" max="4" width="30.7109375" style="72" customWidth="1"/>
    <col min="5" max="5" width="47" style="72" customWidth="1"/>
    <col min="6" max="6" width="26.42578125" style="72" customWidth="1"/>
    <col min="7" max="7" width="16" style="72" customWidth="1"/>
    <col min="8" max="8" width="23.28515625" style="72" customWidth="1"/>
    <col min="9" max="9" width="18.42578125" style="72" customWidth="1"/>
    <col min="10" max="10" width="15.140625" style="72" customWidth="1"/>
    <col min="11" max="11" width="16.7109375" style="72" customWidth="1"/>
    <col min="12" max="12" width="20.42578125" style="72" customWidth="1"/>
    <col min="13" max="13" width="53.28515625" style="72" customWidth="1"/>
    <col min="14" max="14" width="34.85546875" style="72" customWidth="1"/>
    <col min="15" max="15" width="64" style="72" customWidth="1"/>
    <col min="16" max="16" width="29.85546875" style="72" customWidth="1"/>
    <col min="17" max="17" width="41.42578125" style="72" customWidth="1"/>
    <col min="18" max="16384" width="11.42578125" style="72"/>
  </cols>
  <sheetData>
    <row r="1" spans="1:17" ht="42" customHeight="1" thickBot="1">
      <c r="A1" s="193"/>
      <c r="B1" s="208" t="s">
        <v>0</v>
      </c>
      <c r="C1" s="209"/>
      <c r="D1" s="209"/>
      <c r="E1" s="209"/>
      <c r="F1" s="209"/>
      <c r="G1" s="209"/>
      <c r="H1" s="209"/>
      <c r="I1" s="209"/>
      <c r="J1" s="209"/>
      <c r="K1" s="209"/>
      <c r="L1" s="209"/>
      <c r="M1" s="209"/>
      <c r="N1" s="209"/>
      <c r="O1" s="210"/>
      <c r="P1" s="28" t="s">
        <v>1</v>
      </c>
      <c r="Q1" s="119" t="s">
        <v>2</v>
      </c>
    </row>
    <row r="2" spans="1:17" ht="53.25" customHeight="1" thickBot="1">
      <c r="A2" s="294"/>
      <c r="B2" s="211"/>
      <c r="C2" s="212"/>
      <c r="D2" s="212"/>
      <c r="E2" s="212"/>
      <c r="F2" s="212"/>
      <c r="G2" s="212"/>
      <c r="H2" s="212"/>
      <c r="I2" s="212"/>
      <c r="J2" s="212"/>
      <c r="K2" s="212"/>
      <c r="L2" s="212"/>
      <c r="M2" s="212"/>
      <c r="N2" s="212"/>
      <c r="O2" s="213"/>
      <c r="P2" s="29" t="s">
        <v>3</v>
      </c>
      <c r="Q2" s="120" t="s">
        <v>4</v>
      </c>
    </row>
    <row r="3" spans="1:17" ht="15.75" thickBot="1">
      <c r="A3" s="121"/>
      <c r="B3" s="194"/>
      <c r="C3" s="195"/>
      <c r="D3" s="122"/>
      <c r="E3" s="122"/>
      <c r="F3" s="122"/>
      <c r="G3" s="122"/>
      <c r="H3" s="122"/>
      <c r="I3" s="122"/>
      <c r="J3" s="122"/>
      <c r="K3" s="122"/>
      <c r="L3" s="122"/>
      <c r="M3" s="122"/>
      <c r="N3" s="122"/>
      <c r="O3" s="122"/>
      <c r="P3" s="122"/>
      <c r="Q3" s="123"/>
    </row>
    <row r="4" spans="1:17" ht="47.25" customHeight="1" thickBot="1">
      <c r="A4" s="1" t="s">
        <v>5</v>
      </c>
      <c r="B4" s="202" t="s">
        <v>6</v>
      </c>
      <c r="C4" s="203"/>
      <c r="D4" s="124"/>
      <c r="E4" s="124"/>
      <c r="F4" s="124"/>
      <c r="G4" s="124"/>
      <c r="H4" s="124"/>
      <c r="I4" s="124"/>
      <c r="J4" s="124"/>
      <c r="K4" s="124"/>
      <c r="L4" s="124"/>
      <c r="M4" s="124"/>
      <c r="N4" s="124"/>
      <c r="O4" s="124"/>
      <c r="P4" s="124"/>
      <c r="Q4" s="125"/>
    </row>
    <row r="5" spans="1:17" ht="16.5" thickBot="1">
      <c r="A5" s="2"/>
      <c r="B5" s="204"/>
      <c r="C5" s="205"/>
      <c r="D5" s="3"/>
      <c r="E5" s="3"/>
      <c r="F5" s="3"/>
      <c r="G5" s="3"/>
      <c r="H5" s="3"/>
      <c r="I5" s="3"/>
      <c r="J5" s="3"/>
      <c r="K5" s="3"/>
      <c r="L5" s="3"/>
      <c r="M5" s="3"/>
      <c r="N5" s="3"/>
      <c r="O5" s="3"/>
      <c r="P5" s="3"/>
      <c r="Q5" s="4"/>
    </row>
    <row r="6" spans="1:17" ht="74.25" customHeight="1" thickBot="1">
      <c r="A6" s="1" t="s">
        <v>7</v>
      </c>
      <c r="B6" s="206" t="s">
        <v>8</v>
      </c>
      <c r="C6" s="207"/>
      <c r="D6" s="3"/>
      <c r="E6" s="3"/>
      <c r="F6" s="3"/>
      <c r="G6" s="3"/>
      <c r="H6" s="3"/>
      <c r="I6" s="3"/>
      <c r="J6" s="3"/>
      <c r="K6" s="3"/>
      <c r="L6" s="3"/>
      <c r="M6" s="3"/>
      <c r="N6" s="3"/>
      <c r="O6" s="3"/>
      <c r="P6" s="3"/>
      <c r="Q6" s="4"/>
    </row>
    <row r="7" spans="1:17" ht="16.5" thickBot="1">
      <c r="A7" s="5"/>
      <c r="B7" s="204"/>
      <c r="C7" s="205"/>
      <c r="D7" s="3"/>
      <c r="E7" s="3"/>
      <c r="F7" s="3"/>
      <c r="G7" s="3"/>
      <c r="H7" s="3"/>
      <c r="I7" s="3"/>
      <c r="J7" s="3"/>
      <c r="K7" s="3"/>
      <c r="L7" s="3"/>
      <c r="M7" s="3"/>
      <c r="N7" s="3"/>
      <c r="O7" s="3"/>
      <c r="P7" s="3"/>
      <c r="Q7" s="4"/>
    </row>
    <row r="8" spans="1:17" ht="68.25" customHeight="1" thickBot="1">
      <c r="A8" s="6" t="s">
        <v>9</v>
      </c>
      <c r="B8" s="202" t="s">
        <v>10</v>
      </c>
      <c r="C8" s="203"/>
      <c r="D8" s="126"/>
      <c r="E8" s="126"/>
      <c r="F8" s="126"/>
      <c r="G8" s="126"/>
      <c r="H8" s="126"/>
      <c r="I8" s="126"/>
      <c r="J8" s="126"/>
      <c r="K8" s="126"/>
      <c r="L8" s="126"/>
      <c r="M8" s="126"/>
      <c r="N8" s="126"/>
      <c r="O8" s="126"/>
      <c r="P8" s="126"/>
      <c r="Q8" s="127"/>
    </row>
    <row r="9" spans="1:17" ht="16.5" thickBot="1">
      <c r="A9" s="5"/>
      <c r="B9" s="204"/>
      <c r="C9" s="205"/>
      <c r="D9" s="3"/>
      <c r="E9" s="3"/>
      <c r="F9" s="3"/>
      <c r="G9" s="3"/>
      <c r="H9" s="3"/>
      <c r="I9" s="3"/>
      <c r="J9" s="3"/>
      <c r="K9" s="3"/>
      <c r="L9" s="3"/>
      <c r="M9" s="3"/>
      <c r="N9" s="3"/>
      <c r="O9" s="3"/>
      <c r="P9" s="3"/>
      <c r="Q9" s="4"/>
    </row>
    <row r="10" spans="1:17" ht="16.5" thickBot="1">
      <c r="A10" s="1" t="s">
        <v>11</v>
      </c>
      <c r="B10" s="185">
        <v>9937</v>
      </c>
      <c r="C10" s="186"/>
      <c r="D10" s="128"/>
      <c r="E10" s="128"/>
      <c r="F10" s="128"/>
      <c r="G10" s="128"/>
      <c r="H10" s="128"/>
      <c r="I10" s="128"/>
      <c r="J10" s="128"/>
      <c r="K10" s="128"/>
      <c r="L10" s="128"/>
      <c r="M10" s="128"/>
      <c r="N10" s="128"/>
      <c r="O10" s="128"/>
      <c r="P10" s="128"/>
      <c r="Q10" s="129"/>
    </row>
    <row r="11" spans="1:17" ht="16.5" thickBot="1">
      <c r="A11" s="2"/>
      <c r="B11" s="130"/>
      <c r="C11" s="130"/>
      <c r="D11" s="122"/>
      <c r="E11" s="122"/>
      <c r="F11" s="122"/>
      <c r="G11" s="122"/>
      <c r="H11" s="122"/>
      <c r="I11" s="122"/>
      <c r="J11" s="122"/>
      <c r="K11" s="122"/>
      <c r="L11" s="122"/>
      <c r="M11" s="122"/>
      <c r="N11" s="122"/>
      <c r="O11" s="122"/>
      <c r="P11" s="122"/>
      <c r="Q11" s="131"/>
    </row>
    <row r="12" spans="1:17" ht="33" customHeight="1" thickBot="1">
      <c r="A12" s="196" t="s">
        <v>12</v>
      </c>
      <c r="B12" s="197"/>
      <c r="C12" s="197"/>
      <c r="D12" s="197"/>
      <c r="E12" s="197"/>
      <c r="F12" s="197"/>
      <c r="G12" s="197"/>
      <c r="H12" s="197"/>
      <c r="I12" s="197"/>
      <c r="J12" s="197"/>
      <c r="K12" s="197"/>
      <c r="L12" s="197"/>
      <c r="M12" s="197"/>
      <c r="N12" s="197"/>
      <c r="O12" s="197"/>
      <c r="P12" s="197"/>
      <c r="Q12" s="198"/>
    </row>
    <row r="13" spans="1:17" ht="67.5" customHeight="1" thickBot="1">
      <c r="A13" s="199" t="s">
        <v>13</v>
      </c>
      <c r="B13" s="200"/>
      <c r="C13" s="200"/>
      <c r="D13" s="200"/>
      <c r="E13" s="200"/>
      <c r="F13" s="200"/>
      <c r="G13" s="200"/>
      <c r="H13" s="200"/>
      <c r="I13" s="200"/>
      <c r="J13" s="200"/>
      <c r="K13" s="200"/>
      <c r="L13" s="201"/>
      <c r="M13" s="199" t="s">
        <v>14</v>
      </c>
      <c r="N13" s="200"/>
      <c r="O13" s="200"/>
      <c r="P13" s="200"/>
      <c r="Q13" s="62"/>
    </row>
    <row r="14" spans="1:17" ht="48" thickBot="1">
      <c r="A14" s="46" t="s">
        <v>15</v>
      </c>
      <c r="B14" s="47" t="s">
        <v>16</v>
      </c>
      <c r="C14" s="47" t="s">
        <v>17</v>
      </c>
      <c r="D14" s="47" t="s">
        <v>18</v>
      </c>
      <c r="E14" s="47" t="s">
        <v>19</v>
      </c>
      <c r="F14" s="47" t="s">
        <v>20</v>
      </c>
      <c r="G14" s="47" t="s">
        <v>21</v>
      </c>
      <c r="H14" s="47" t="s">
        <v>22</v>
      </c>
      <c r="I14" s="47" t="s">
        <v>23</v>
      </c>
      <c r="J14" s="47" t="s">
        <v>24</v>
      </c>
      <c r="K14" s="47" t="s">
        <v>25</v>
      </c>
      <c r="L14" s="47" t="s">
        <v>26</v>
      </c>
      <c r="M14" s="48" t="s">
        <v>27</v>
      </c>
      <c r="N14" s="48" t="s">
        <v>28</v>
      </c>
      <c r="O14" s="48" t="s">
        <v>29</v>
      </c>
      <c r="P14" s="48" t="s">
        <v>30</v>
      </c>
      <c r="Q14" s="49" t="s">
        <v>31</v>
      </c>
    </row>
    <row r="15" spans="1:17" ht="273" customHeight="1">
      <c r="A15" s="233" t="s">
        <v>32</v>
      </c>
      <c r="B15" s="188" t="s">
        <v>33</v>
      </c>
      <c r="C15" s="188" t="s">
        <v>34</v>
      </c>
      <c r="D15" s="188" t="s">
        <v>35</v>
      </c>
      <c r="E15" s="63" t="s">
        <v>36</v>
      </c>
      <c r="F15" s="63" t="s">
        <v>37</v>
      </c>
      <c r="G15" s="63" t="s">
        <v>38</v>
      </c>
      <c r="H15" s="64">
        <v>0</v>
      </c>
      <c r="I15" s="63" t="s">
        <v>39</v>
      </c>
      <c r="J15" s="63" t="s">
        <v>40</v>
      </c>
      <c r="K15" s="65">
        <v>45139</v>
      </c>
      <c r="L15" s="65">
        <v>45870</v>
      </c>
      <c r="M15" s="147" t="s">
        <v>41</v>
      </c>
      <c r="N15" s="43">
        <f t="shared" ref="N15:N22" si="0">100/$E$31</f>
        <v>7.1428571428571432</v>
      </c>
      <c r="O15" s="44">
        <v>0.7</v>
      </c>
      <c r="P15" s="45">
        <f>(N15*O15)/100</f>
        <v>0.05</v>
      </c>
      <c r="Q15" s="188" t="s">
        <v>42</v>
      </c>
    </row>
    <row r="16" spans="1:17" ht="241.5" customHeight="1">
      <c r="A16" s="240"/>
      <c r="B16" s="189"/>
      <c r="C16" s="189"/>
      <c r="D16" s="189"/>
      <c r="E16" s="67" t="s">
        <v>43</v>
      </c>
      <c r="F16" s="67" t="s">
        <v>44</v>
      </c>
      <c r="G16" s="67" t="s">
        <v>45</v>
      </c>
      <c r="H16" s="68">
        <v>0</v>
      </c>
      <c r="I16" s="67" t="s">
        <v>39</v>
      </c>
      <c r="J16" s="63" t="s">
        <v>40</v>
      </c>
      <c r="K16" s="65">
        <v>45139</v>
      </c>
      <c r="L16" s="65">
        <v>45870</v>
      </c>
      <c r="M16" s="148" t="s">
        <v>46</v>
      </c>
      <c r="N16" s="43">
        <f t="shared" si="0"/>
        <v>7.1428571428571432</v>
      </c>
      <c r="O16" s="44">
        <v>1</v>
      </c>
      <c r="P16" s="45">
        <f t="shared" ref="P16:P30" si="1">(N16*O16)/100</f>
        <v>7.1428571428571438E-2</v>
      </c>
      <c r="Q16" s="189"/>
    </row>
    <row r="17" spans="1:17" ht="288.75" customHeight="1">
      <c r="A17" s="240"/>
      <c r="B17" s="189"/>
      <c r="C17" s="189"/>
      <c r="D17" s="189"/>
      <c r="E17" s="67" t="s">
        <v>47</v>
      </c>
      <c r="F17" s="67" t="s">
        <v>48</v>
      </c>
      <c r="G17" s="67" t="s">
        <v>45</v>
      </c>
      <c r="H17" s="68">
        <v>0</v>
      </c>
      <c r="I17" s="67" t="s">
        <v>39</v>
      </c>
      <c r="J17" s="63" t="s">
        <v>40</v>
      </c>
      <c r="K17" s="65">
        <v>45139</v>
      </c>
      <c r="L17" s="65">
        <v>45870</v>
      </c>
      <c r="M17" s="148" t="s">
        <v>49</v>
      </c>
      <c r="N17" s="43">
        <f t="shared" si="0"/>
        <v>7.1428571428571432</v>
      </c>
      <c r="O17" s="44">
        <v>1</v>
      </c>
      <c r="P17" s="45">
        <f t="shared" si="1"/>
        <v>7.1428571428571438E-2</v>
      </c>
      <c r="Q17" s="189"/>
    </row>
    <row r="18" spans="1:17" ht="116.25" customHeight="1">
      <c r="A18" s="240"/>
      <c r="B18" s="189"/>
      <c r="C18" s="189"/>
      <c r="D18" s="189"/>
      <c r="E18" s="67" t="s">
        <v>50</v>
      </c>
      <c r="F18" s="67" t="s">
        <v>51</v>
      </c>
      <c r="G18" s="67" t="s">
        <v>52</v>
      </c>
      <c r="H18" s="68">
        <v>0</v>
      </c>
      <c r="I18" s="67" t="s">
        <v>39</v>
      </c>
      <c r="J18" s="63" t="s">
        <v>40</v>
      </c>
      <c r="K18" s="65">
        <v>45139</v>
      </c>
      <c r="L18" s="65">
        <v>45870</v>
      </c>
      <c r="M18" s="67" t="s">
        <v>53</v>
      </c>
      <c r="N18" s="43">
        <f t="shared" si="0"/>
        <v>7.1428571428571432</v>
      </c>
      <c r="O18" s="44">
        <v>0.7</v>
      </c>
      <c r="P18" s="45">
        <f t="shared" si="1"/>
        <v>0.05</v>
      </c>
      <c r="Q18" s="189"/>
    </row>
    <row r="19" spans="1:17" ht="189" customHeight="1">
      <c r="A19" s="240"/>
      <c r="B19" s="189"/>
      <c r="C19" s="189"/>
      <c r="D19" s="189" t="s">
        <v>54</v>
      </c>
      <c r="E19" s="67" t="s">
        <v>55</v>
      </c>
      <c r="F19" s="67" t="s">
        <v>56</v>
      </c>
      <c r="G19" s="67" t="s">
        <v>45</v>
      </c>
      <c r="H19" s="68">
        <v>0</v>
      </c>
      <c r="I19" s="67" t="s">
        <v>39</v>
      </c>
      <c r="J19" s="63" t="s">
        <v>40</v>
      </c>
      <c r="K19" s="65">
        <v>45139</v>
      </c>
      <c r="L19" s="65">
        <v>45870</v>
      </c>
      <c r="M19" s="149" t="s">
        <v>57</v>
      </c>
      <c r="N19" s="43">
        <f t="shared" si="0"/>
        <v>7.1428571428571432</v>
      </c>
      <c r="O19" s="44">
        <v>0.5</v>
      </c>
      <c r="P19" s="45">
        <f t="shared" si="1"/>
        <v>3.5714285714285719E-2</v>
      </c>
      <c r="Q19" s="189"/>
    </row>
    <row r="20" spans="1:17" ht="193.5" customHeight="1">
      <c r="A20" s="240"/>
      <c r="B20" s="189"/>
      <c r="C20" s="189"/>
      <c r="D20" s="189"/>
      <c r="E20" s="67" t="s">
        <v>58</v>
      </c>
      <c r="F20" s="67" t="s">
        <v>59</v>
      </c>
      <c r="G20" s="67" t="s">
        <v>60</v>
      </c>
      <c r="H20" s="68">
        <v>0</v>
      </c>
      <c r="I20" s="67" t="s">
        <v>39</v>
      </c>
      <c r="J20" s="63" t="s">
        <v>40</v>
      </c>
      <c r="K20" s="65">
        <v>45139</v>
      </c>
      <c r="L20" s="65">
        <v>45870</v>
      </c>
      <c r="M20" s="148" t="s">
        <v>61</v>
      </c>
      <c r="N20" s="43">
        <f t="shared" si="0"/>
        <v>7.1428571428571432</v>
      </c>
      <c r="O20" s="44">
        <v>0.5</v>
      </c>
      <c r="P20" s="45">
        <f t="shared" si="1"/>
        <v>3.5714285714285719E-2</v>
      </c>
      <c r="Q20" s="189"/>
    </row>
    <row r="21" spans="1:17" ht="162" customHeight="1">
      <c r="A21" s="240"/>
      <c r="B21" s="240" t="s">
        <v>62</v>
      </c>
      <c r="C21" s="240" t="s">
        <v>63</v>
      </c>
      <c r="D21" s="231" t="s">
        <v>64</v>
      </c>
      <c r="E21" s="67" t="s">
        <v>65</v>
      </c>
      <c r="F21" s="67" t="s">
        <v>66</v>
      </c>
      <c r="G21" s="67" t="s">
        <v>67</v>
      </c>
      <c r="H21" s="68">
        <v>0</v>
      </c>
      <c r="I21" s="67" t="s">
        <v>68</v>
      </c>
      <c r="J21" s="63" t="s">
        <v>40</v>
      </c>
      <c r="K21" s="65">
        <v>45139</v>
      </c>
      <c r="L21" s="65">
        <v>45870</v>
      </c>
      <c r="M21" s="67" t="s">
        <v>69</v>
      </c>
      <c r="N21" s="43">
        <f t="shared" si="0"/>
        <v>7.1428571428571432</v>
      </c>
      <c r="O21" s="44">
        <v>0.7</v>
      </c>
      <c r="P21" s="45">
        <f t="shared" si="1"/>
        <v>0.05</v>
      </c>
      <c r="Q21" s="189" t="s">
        <v>70</v>
      </c>
    </row>
    <row r="22" spans="1:17" ht="248.25" customHeight="1">
      <c r="A22" s="240"/>
      <c r="B22" s="240"/>
      <c r="C22" s="240"/>
      <c r="D22" s="232"/>
      <c r="E22" s="67" t="s">
        <v>71</v>
      </c>
      <c r="F22" s="67" t="s">
        <v>72</v>
      </c>
      <c r="G22" s="67" t="s">
        <v>67</v>
      </c>
      <c r="H22" s="68">
        <v>0</v>
      </c>
      <c r="I22" s="67" t="s">
        <v>39</v>
      </c>
      <c r="J22" s="63" t="s">
        <v>40</v>
      </c>
      <c r="K22" s="65">
        <v>45139</v>
      </c>
      <c r="L22" s="65">
        <v>45870</v>
      </c>
      <c r="M22" s="148" t="s">
        <v>73</v>
      </c>
      <c r="N22" s="43">
        <f t="shared" si="0"/>
        <v>7.1428571428571432</v>
      </c>
      <c r="O22" s="44">
        <v>0.5</v>
      </c>
      <c r="P22" s="45">
        <f t="shared" si="1"/>
        <v>3.5714285714285719E-2</v>
      </c>
      <c r="Q22" s="189"/>
    </row>
    <row r="23" spans="1:17" ht="169.5" customHeight="1">
      <c r="A23" s="240"/>
      <c r="B23" s="240"/>
      <c r="C23" s="240"/>
      <c r="D23" s="232"/>
      <c r="E23" s="187" t="s">
        <v>74</v>
      </c>
      <c r="F23" s="67" t="s">
        <v>75</v>
      </c>
      <c r="G23" s="67" t="s">
        <v>76</v>
      </c>
      <c r="H23" s="68">
        <v>0</v>
      </c>
      <c r="I23" s="67" t="s">
        <v>77</v>
      </c>
      <c r="J23" s="63" t="s">
        <v>78</v>
      </c>
      <c r="K23" s="65">
        <v>45139</v>
      </c>
      <c r="L23" s="65">
        <v>45870</v>
      </c>
      <c r="M23" s="179" t="s">
        <v>79</v>
      </c>
      <c r="N23" s="181">
        <f t="shared" ref="N23:N30" si="2">100/$E$31</f>
        <v>7.1428571428571432</v>
      </c>
      <c r="O23" s="183">
        <v>0.8</v>
      </c>
      <c r="P23" s="190">
        <f t="shared" si="1"/>
        <v>5.7142857142857155E-2</v>
      </c>
      <c r="Q23" s="189"/>
    </row>
    <row r="24" spans="1:17" ht="169.5" customHeight="1">
      <c r="A24" s="240"/>
      <c r="B24" s="240"/>
      <c r="C24" s="240"/>
      <c r="D24" s="233"/>
      <c r="E24" s="188"/>
      <c r="F24" s="67" t="s">
        <v>80</v>
      </c>
      <c r="G24" s="67" t="s">
        <v>76</v>
      </c>
      <c r="H24" s="68">
        <v>0</v>
      </c>
      <c r="I24" s="67" t="s">
        <v>77</v>
      </c>
      <c r="J24" s="63" t="s">
        <v>81</v>
      </c>
      <c r="K24" s="65">
        <v>45139</v>
      </c>
      <c r="L24" s="65">
        <v>45870</v>
      </c>
      <c r="M24" s="180"/>
      <c r="N24" s="182"/>
      <c r="O24" s="184"/>
      <c r="P24" s="191"/>
      <c r="Q24" s="189"/>
    </row>
    <row r="25" spans="1:17" ht="129.75" customHeight="1">
      <c r="A25" s="240"/>
      <c r="B25" s="240"/>
      <c r="C25" s="240"/>
      <c r="D25" s="189" t="s">
        <v>82</v>
      </c>
      <c r="E25" s="67" t="s">
        <v>83</v>
      </c>
      <c r="F25" s="67" t="s">
        <v>84</v>
      </c>
      <c r="G25" s="67" t="s">
        <v>67</v>
      </c>
      <c r="H25" s="68">
        <v>872000</v>
      </c>
      <c r="I25" s="67" t="s">
        <v>68</v>
      </c>
      <c r="J25" s="63" t="s">
        <v>40</v>
      </c>
      <c r="K25" s="65">
        <v>45139</v>
      </c>
      <c r="L25" s="65">
        <v>45870</v>
      </c>
      <c r="M25" s="67" t="s">
        <v>85</v>
      </c>
      <c r="N25" s="43">
        <f t="shared" si="2"/>
        <v>7.1428571428571432</v>
      </c>
      <c r="O25" s="44">
        <v>0.5</v>
      </c>
      <c r="P25" s="45">
        <f t="shared" si="1"/>
        <v>3.5714285714285719E-2</v>
      </c>
      <c r="Q25" s="189"/>
    </row>
    <row r="26" spans="1:17" ht="235.5" customHeight="1">
      <c r="A26" s="240"/>
      <c r="B26" s="240"/>
      <c r="C26" s="240"/>
      <c r="D26" s="189"/>
      <c r="E26" s="67" t="s">
        <v>86</v>
      </c>
      <c r="F26" s="67" t="s">
        <v>87</v>
      </c>
      <c r="G26" s="67" t="s">
        <v>67</v>
      </c>
      <c r="H26" s="68">
        <v>4760000</v>
      </c>
      <c r="I26" s="67" t="s">
        <v>77</v>
      </c>
      <c r="J26" s="63" t="s">
        <v>40</v>
      </c>
      <c r="K26" s="65">
        <v>45139</v>
      </c>
      <c r="L26" s="65">
        <v>45870</v>
      </c>
      <c r="M26" s="150" t="s">
        <v>88</v>
      </c>
      <c r="N26" s="43">
        <f t="shared" si="2"/>
        <v>7.1428571428571432</v>
      </c>
      <c r="O26" s="44">
        <v>0.7</v>
      </c>
      <c r="P26" s="45">
        <f t="shared" si="1"/>
        <v>0.05</v>
      </c>
      <c r="Q26" s="189"/>
    </row>
    <row r="27" spans="1:17" s="124" customFormat="1" ht="143.25" customHeight="1">
      <c r="A27" s="240"/>
      <c r="B27" s="178" t="s">
        <v>89</v>
      </c>
      <c r="C27" s="178" t="s">
        <v>90</v>
      </c>
      <c r="D27" s="178" t="s">
        <v>91</v>
      </c>
      <c r="E27" s="69" t="s">
        <v>92</v>
      </c>
      <c r="F27" s="69" t="s">
        <v>93</v>
      </c>
      <c r="G27" s="67" t="s">
        <v>67</v>
      </c>
      <c r="H27" s="68">
        <v>0</v>
      </c>
      <c r="I27" s="67" t="s">
        <v>39</v>
      </c>
      <c r="J27" s="63" t="s">
        <v>40</v>
      </c>
      <c r="K27" s="65">
        <v>45139</v>
      </c>
      <c r="L27" s="65">
        <v>45870</v>
      </c>
      <c r="M27" s="69" t="s">
        <v>94</v>
      </c>
      <c r="N27" s="43">
        <f t="shared" si="2"/>
        <v>7.1428571428571432</v>
      </c>
      <c r="O27" s="44">
        <v>0.5</v>
      </c>
      <c r="P27" s="45">
        <f t="shared" si="1"/>
        <v>3.5714285714285719E-2</v>
      </c>
      <c r="Q27" s="178" t="s">
        <v>95</v>
      </c>
    </row>
    <row r="28" spans="1:17" ht="78.75" customHeight="1">
      <c r="A28" s="240"/>
      <c r="B28" s="178"/>
      <c r="C28" s="178"/>
      <c r="D28" s="178"/>
      <c r="E28" s="187" t="s">
        <v>96</v>
      </c>
      <c r="F28" s="67" t="s">
        <v>97</v>
      </c>
      <c r="G28" s="67" t="s">
        <v>38</v>
      </c>
      <c r="H28" s="68">
        <v>0</v>
      </c>
      <c r="I28" s="67" t="s">
        <v>39</v>
      </c>
      <c r="J28" s="63" t="s">
        <v>40</v>
      </c>
      <c r="K28" s="65">
        <v>45139</v>
      </c>
      <c r="L28" s="65">
        <v>45870</v>
      </c>
      <c r="M28" s="231" t="s">
        <v>98</v>
      </c>
      <c r="N28" s="181">
        <f t="shared" si="2"/>
        <v>7.1428571428571432</v>
      </c>
      <c r="O28" s="183">
        <v>0.8</v>
      </c>
      <c r="P28" s="190">
        <f t="shared" si="1"/>
        <v>5.7142857142857155E-2</v>
      </c>
      <c r="Q28" s="178"/>
    </row>
    <row r="29" spans="1:17" ht="114.75" customHeight="1">
      <c r="A29" s="240"/>
      <c r="B29" s="178"/>
      <c r="C29" s="178"/>
      <c r="D29" s="178"/>
      <c r="E29" s="188"/>
      <c r="F29" s="67" t="s">
        <v>99</v>
      </c>
      <c r="G29" s="67" t="s">
        <v>67</v>
      </c>
      <c r="H29" s="68">
        <v>0</v>
      </c>
      <c r="I29" s="67" t="s">
        <v>39</v>
      </c>
      <c r="J29" s="63" t="s">
        <v>40</v>
      </c>
      <c r="K29" s="65">
        <v>45139</v>
      </c>
      <c r="L29" s="65">
        <v>45870</v>
      </c>
      <c r="M29" s="233"/>
      <c r="N29" s="182"/>
      <c r="O29" s="184"/>
      <c r="P29" s="191"/>
      <c r="Q29" s="178"/>
    </row>
    <row r="30" spans="1:17" ht="246" customHeight="1">
      <c r="A30" s="240"/>
      <c r="B30" s="178"/>
      <c r="C30" s="178"/>
      <c r="D30" s="178"/>
      <c r="E30" s="67" t="s">
        <v>100</v>
      </c>
      <c r="F30" s="67" t="s">
        <v>101</v>
      </c>
      <c r="G30" s="67" t="s">
        <v>38</v>
      </c>
      <c r="H30" s="68">
        <v>0</v>
      </c>
      <c r="I30" s="67" t="s">
        <v>39</v>
      </c>
      <c r="J30" s="63" t="s">
        <v>40</v>
      </c>
      <c r="K30" s="65">
        <v>45139</v>
      </c>
      <c r="L30" s="65">
        <v>45870</v>
      </c>
      <c r="M30" s="148" t="s">
        <v>102</v>
      </c>
      <c r="N30" s="43">
        <f t="shared" si="2"/>
        <v>7.1428571428571432</v>
      </c>
      <c r="O30" s="44">
        <v>0.5</v>
      </c>
      <c r="P30" s="45">
        <f t="shared" si="1"/>
        <v>3.5714285714285719E-2</v>
      </c>
      <c r="Q30" s="178"/>
    </row>
    <row r="31" spans="1:17">
      <c r="A31" s="70"/>
      <c r="B31" s="70"/>
      <c r="C31" s="70"/>
      <c r="D31" s="70"/>
      <c r="E31" s="66">
        <f>COUNTA(E15:E30)</f>
        <v>14</v>
      </c>
      <c r="F31" s="70"/>
      <c r="G31" s="70"/>
      <c r="H31" s="70"/>
      <c r="I31" s="70"/>
      <c r="J31" s="70"/>
      <c r="K31" s="70"/>
      <c r="L31" s="70"/>
      <c r="M31" s="70"/>
      <c r="N31" s="105">
        <f>SUM(N15:N30)</f>
        <v>99.999999999999986</v>
      </c>
      <c r="O31" s="106" t="s">
        <v>103</v>
      </c>
      <c r="P31" s="107">
        <f>SUM(P15:P30)</f>
        <v>0.67142857142857137</v>
      </c>
    </row>
    <row r="32" spans="1:17" ht="15.75" thickTop="1">
      <c r="A32" s="70"/>
      <c r="B32" s="70"/>
      <c r="C32" s="70"/>
      <c r="D32" s="70"/>
      <c r="E32" s="70"/>
      <c r="F32" s="70"/>
      <c r="G32" s="70"/>
      <c r="H32" s="70"/>
      <c r="I32" s="70"/>
      <c r="J32" s="70"/>
      <c r="K32" s="70"/>
      <c r="L32" s="70"/>
      <c r="M32" s="70"/>
      <c r="N32" s="16"/>
      <c r="O32" s="15"/>
      <c r="P32" s="17"/>
    </row>
    <row r="33" spans="1:17" ht="15.75" thickBot="1"/>
    <row r="34" spans="1:17" ht="15.75" thickBot="1">
      <c r="A34" s="234" t="s">
        <v>104</v>
      </c>
      <c r="B34" s="295"/>
      <c r="C34" s="295"/>
      <c r="D34" s="295"/>
      <c r="E34" s="295"/>
      <c r="F34" s="295"/>
      <c r="G34" s="295"/>
      <c r="H34" s="295"/>
      <c r="I34" s="295"/>
      <c r="J34" s="235">
        <f>SUM(H15:H30)</f>
        <v>5632000</v>
      </c>
      <c r="K34" s="236"/>
      <c r="L34" s="236"/>
      <c r="M34" s="236"/>
      <c r="N34" s="236"/>
      <c r="O34" s="236"/>
      <c r="P34" s="236"/>
      <c r="Q34" s="237"/>
    </row>
    <row r="35" spans="1:17" ht="16.5" thickTop="1" thickBot="1">
      <c r="A35" s="296"/>
      <c r="B35" s="297"/>
      <c r="C35" s="297"/>
      <c r="D35" s="297"/>
      <c r="E35" s="297"/>
      <c r="F35" s="297"/>
      <c r="G35" s="297"/>
      <c r="H35" s="297"/>
      <c r="I35" s="297"/>
      <c r="J35" s="238"/>
      <c r="K35" s="238"/>
      <c r="L35" s="238"/>
      <c r="M35" s="238"/>
      <c r="N35" s="238"/>
      <c r="O35" s="238"/>
      <c r="P35" s="238"/>
      <c r="Q35" s="239"/>
    </row>
    <row r="38" spans="1:17" ht="15.75" thickBot="1"/>
    <row r="39" spans="1:17" ht="86.1" customHeight="1" thickBot="1">
      <c r="A39" s="199" t="s">
        <v>105</v>
      </c>
      <c r="B39" s="200"/>
      <c r="C39" s="200"/>
      <c r="D39" s="200"/>
      <c r="E39" s="200"/>
      <c r="F39" s="200"/>
      <c r="G39" s="200"/>
      <c r="H39" s="200"/>
      <c r="I39" s="200"/>
      <c r="J39" s="200"/>
      <c r="K39" s="200"/>
      <c r="L39" s="201"/>
      <c r="M39" s="199" t="s">
        <v>14</v>
      </c>
      <c r="N39" s="200"/>
      <c r="O39" s="200"/>
      <c r="P39" s="201"/>
      <c r="Q39" s="62"/>
    </row>
    <row r="40" spans="1:17" ht="48" thickBot="1">
      <c r="A40" s="46" t="s">
        <v>15</v>
      </c>
      <c r="B40" s="47" t="s">
        <v>16</v>
      </c>
      <c r="C40" s="47" t="s">
        <v>17</v>
      </c>
      <c r="D40" s="47" t="s">
        <v>18</v>
      </c>
      <c r="E40" s="47" t="s">
        <v>19</v>
      </c>
      <c r="F40" s="47" t="s">
        <v>20</v>
      </c>
      <c r="G40" s="47" t="s">
        <v>21</v>
      </c>
      <c r="H40" s="47" t="s">
        <v>22</v>
      </c>
      <c r="I40" s="47" t="s">
        <v>23</v>
      </c>
      <c r="J40" s="47" t="s">
        <v>24</v>
      </c>
      <c r="K40" s="47" t="s">
        <v>25</v>
      </c>
      <c r="L40" s="47" t="s">
        <v>26</v>
      </c>
      <c r="M40" s="48" t="s">
        <v>27</v>
      </c>
      <c r="N40" s="48" t="s">
        <v>28</v>
      </c>
      <c r="O40" s="48" t="s">
        <v>29</v>
      </c>
      <c r="P40" s="48" t="s">
        <v>30</v>
      </c>
      <c r="Q40" s="49" t="s">
        <v>31</v>
      </c>
    </row>
    <row r="41" spans="1:17" ht="15.75" thickBot="1">
      <c r="A41" s="73"/>
      <c r="B41" s="73"/>
      <c r="C41" s="73"/>
      <c r="D41" s="73"/>
      <c r="E41" s="132"/>
      <c r="F41" s="101"/>
      <c r="G41" s="101"/>
      <c r="H41" s="133"/>
      <c r="I41" s="101"/>
      <c r="J41" s="101"/>
      <c r="K41" s="101"/>
      <c r="L41" s="101"/>
      <c r="M41" s="101"/>
      <c r="N41" s="53">
        <v>0</v>
      </c>
      <c r="O41" s="54">
        <v>0.5</v>
      </c>
      <c r="P41" s="55">
        <f>(N41*O41)/100</f>
        <v>0</v>
      </c>
      <c r="Q41" s="134"/>
    </row>
    <row r="42" spans="1:17" ht="16.5" thickTop="1" thickBot="1">
      <c r="A42" s="76"/>
      <c r="B42" s="76"/>
      <c r="C42" s="76"/>
      <c r="D42" s="76"/>
      <c r="E42" s="135"/>
      <c r="F42" s="102"/>
      <c r="G42" s="102"/>
      <c r="H42" s="136"/>
      <c r="I42" s="102"/>
      <c r="J42" s="102"/>
      <c r="K42" s="102"/>
      <c r="L42" s="102"/>
      <c r="M42" s="102"/>
      <c r="N42" s="50">
        <v>0</v>
      </c>
      <c r="O42" s="51">
        <v>1</v>
      </c>
      <c r="P42" s="52">
        <f>(N42*O42)/100</f>
        <v>0</v>
      </c>
      <c r="Q42" s="137"/>
    </row>
    <row r="43" spans="1:17" ht="16.5" thickTop="1" thickBot="1">
      <c r="A43" s="76"/>
      <c r="B43" s="76"/>
      <c r="C43" s="76"/>
      <c r="D43" s="76"/>
      <c r="E43" s="135"/>
      <c r="F43" s="102"/>
      <c r="G43" s="102"/>
      <c r="H43" s="136"/>
      <c r="I43" s="102"/>
      <c r="J43" s="102"/>
      <c r="K43" s="102"/>
      <c r="L43" s="102"/>
      <c r="M43" s="102"/>
      <c r="N43" s="50">
        <v>0</v>
      </c>
      <c r="O43" s="51">
        <v>1</v>
      </c>
      <c r="P43" s="52">
        <f t="shared" ref="P43:P47" si="3">(N43*O43)/100</f>
        <v>0</v>
      </c>
      <c r="Q43" s="137"/>
    </row>
    <row r="44" spans="1:17" ht="16.5" thickTop="1" thickBot="1">
      <c r="A44" s="76"/>
      <c r="B44" s="76"/>
      <c r="C44" s="76"/>
      <c r="D44" s="76"/>
      <c r="E44" s="135"/>
      <c r="F44" s="102"/>
      <c r="G44" s="102"/>
      <c r="H44" s="136"/>
      <c r="I44" s="102"/>
      <c r="J44" s="102"/>
      <c r="K44" s="102"/>
      <c r="L44" s="102"/>
      <c r="M44" s="102"/>
      <c r="N44" s="50">
        <v>0</v>
      </c>
      <c r="O44" s="51">
        <v>1</v>
      </c>
      <c r="P44" s="52">
        <f t="shared" si="3"/>
        <v>0</v>
      </c>
      <c r="Q44" s="137"/>
    </row>
    <row r="45" spans="1:17" ht="16.5" thickTop="1" thickBot="1">
      <c r="A45" s="76"/>
      <c r="B45" s="76"/>
      <c r="C45" s="76"/>
      <c r="D45" s="76"/>
      <c r="E45" s="135"/>
      <c r="F45" s="102"/>
      <c r="G45" s="102"/>
      <c r="H45" s="136"/>
      <c r="I45" s="102"/>
      <c r="J45" s="102"/>
      <c r="K45" s="102"/>
      <c r="L45" s="102"/>
      <c r="M45" s="102"/>
      <c r="N45" s="50">
        <v>0</v>
      </c>
      <c r="O45" s="51">
        <v>1</v>
      </c>
      <c r="P45" s="52">
        <f t="shared" si="3"/>
        <v>0</v>
      </c>
      <c r="Q45" s="137"/>
    </row>
    <row r="46" spans="1:17" ht="16.5" thickTop="1" thickBot="1">
      <c r="A46" s="76"/>
      <c r="B46" s="76"/>
      <c r="C46" s="76"/>
      <c r="D46" s="76"/>
      <c r="E46" s="135"/>
      <c r="F46" s="102"/>
      <c r="G46" s="102"/>
      <c r="H46" s="136"/>
      <c r="I46" s="102"/>
      <c r="J46" s="102"/>
      <c r="K46" s="102"/>
      <c r="L46" s="102"/>
      <c r="M46" s="102"/>
      <c r="N46" s="50">
        <v>0</v>
      </c>
      <c r="O46" s="51">
        <v>1</v>
      </c>
      <c r="P46" s="52">
        <f t="shared" si="3"/>
        <v>0</v>
      </c>
      <c r="Q46" s="137"/>
    </row>
    <row r="47" spans="1:17" ht="16.5" thickTop="1" thickBot="1">
      <c r="A47" s="76"/>
      <c r="B47" s="76"/>
      <c r="C47" s="76"/>
      <c r="D47" s="76"/>
      <c r="E47" s="135"/>
      <c r="F47" s="102"/>
      <c r="G47" s="102"/>
      <c r="H47" s="136"/>
      <c r="I47" s="102"/>
      <c r="J47" s="102"/>
      <c r="K47" s="102"/>
      <c r="L47" s="102"/>
      <c r="M47" s="102"/>
      <c r="N47" s="50">
        <v>0</v>
      </c>
      <c r="O47" s="51">
        <v>1</v>
      </c>
      <c r="P47" s="52">
        <f t="shared" si="3"/>
        <v>0</v>
      </c>
      <c r="Q47" s="137"/>
    </row>
    <row r="48" spans="1:17" ht="16.5" thickTop="1" thickBot="1">
      <c r="A48" s="70"/>
      <c r="B48" s="70"/>
      <c r="C48" s="70"/>
      <c r="D48" s="70"/>
      <c r="E48" s="138">
        <f>COUNTA(E41:E47)</f>
        <v>0</v>
      </c>
      <c r="F48" s="70"/>
      <c r="G48" s="70"/>
      <c r="H48" s="70"/>
      <c r="I48" s="70"/>
      <c r="J48" s="70"/>
      <c r="K48" s="70"/>
      <c r="L48" s="70"/>
      <c r="M48" s="70"/>
      <c r="N48" s="39">
        <f>SUM(N41:N47)</f>
        <v>0</v>
      </c>
      <c r="O48" s="40" t="s">
        <v>103</v>
      </c>
      <c r="P48" s="26">
        <f>SUM(P41:P47)</f>
        <v>0</v>
      </c>
    </row>
    <row r="49" spans="1:17">
      <c r="A49" s="70"/>
      <c r="B49" s="70"/>
      <c r="C49" s="70"/>
      <c r="D49" s="70"/>
      <c r="E49" s="70"/>
      <c r="F49" s="70"/>
      <c r="G49" s="70"/>
      <c r="H49" s="70"/>
      <c r="I49" s="70"/>
      <c r="J49" s="70"/>
      <c r="K49" s="70"/>
      <c r="L49" s="70"/>
      <c r="M49" s="70"/>
      <c r="N49" s="16"/>
      <c r="O49" s="15"/>
      <c r="P49" s="17"/>
    </row>
    <row r="50" spans="1:17" ht="11.1" customHeight="1"/>
    <row r="51" spans="1:17" ht="14.45" customHeight="1">
      <c r="A51" s="192" t="s">
        <v>104</v>
      </c>
      <c r="B51" s="220"/>
      <c r="C51" s="220"/>
      <c r="D51" s="220"/>
      <c r="E51" s="220"/>
      <c r="F51" s="220"/>
      <c r="G51" s="220"/>
      <c r="H51" s="220"/>
      <c r="I51" s="221"/>
      <c r="J51" s="225">
        <f>SUM(H41:H47)</f>
        <v>0</v>
      </c>
      <c r="K51" s="226"/>
      <c r="L51" s="226"/>
      <c r="M51" s="226"/>
      <c r="N51" s="226"/>
      <c r="O51" s="226"/>
      <c r="P51" s="226"/>
      <c r="Q51" s="227"/>
    </row>
    <row r="52" spans="1:17">
      <c r="A52" s="222"/>
      <c r="B52" s="223"/>
      <c r="C52" s="223"/>
      <c r="D52" s="223"/>
      <c r="E52" s="223"/>
      <c r="F52" s="223"/>
      <c r="G52" s="223"/>
      <c r="H52" s="223"/>
      <c r="I52" s="224"/>
      <c r="J52" s="228"/>
      <c r="K52" s="229"/>
      <c r="L52" s="229"/>
      <c r="M52" s="229"/>
      <c r="N52" s="229"/>
      <c r="O52" s="229"/>
      <c r="P52" s="229"/>
      <c r="Q52" s="230"/>
    </row>
    <row r="54" spans="1:17" ht="15.75" thickBot="1"/>
    <row r="55" spans="1:17">
      <c r="A55" s="192" t="s">
        <v>106</v>
      </c>
      <c r="B55" s="298"/>
      <c r="C55" s="298"/>
      <c r="D55" s="298"/>
      <c r="E55" s="298"/>
      <c r="F55" s="298"/>
      <c r="G55" s="298"/>
      <c r="H55" s="298"/>
      <c r="I55" s="298"/>
      <c r="J55" s="214">
        <f>SUM(J34,J51)</f>
        <v>5632000</v>
      </c>
      <c r="K55" s="215"/>
      <c r="L55" s="215"/>
      <c r="M55" s="215"/>
      <c r="N55" s="215"/>
      <c r="O55" s="215"/>
      <c r="P55" s="215"/>
      <c r="Q55" s="216"/>
    </row>
    <row r="56" spans="1:17" ht="15.75" thickBot="1">
      <c r="A56" s="299"/>
      <c r="B56" s="300"/>
      <c r="C56" s="300"/>
      <c r="D56" s="300"/>
      <c r="E56" s="300"/>
      <c r="F56" s="300"/>
      <c r="G56" s="300"/>
      <c r="H56" s="300"/>
      <c r="I56" s="300"/>
      <c r="J56" s="217"/>
      <c r="K56" s="218"/>
      <c r="L56" s="218"/>
      <c r="M56" s="218"/>
      <c r="N56" s="218"/>
      <c r="O56" s="218"/>
      <c r="P56" s="218"/>
      <c r="Q56" s="219"/>
    </row>
    <row r="63" spans="1:17" ht="38.25" customHeight="1">
      <c r="N63" s="156" t="s">
        <v>107</v>
      </c>
      <c r="O63" s="156" t="s">
        <v>108</v>
      </c>
      <c r="P63" s="156">
        <v>66</v>
      </c>
    </row>
    <row r="64" spans="1:17" ht="63.75" customHeight="1">
      <c r="N64" s="156" t="s">
        <v>109</v>
      </c>
      <c r="O64" s="156" t="s">
        <v>110</v>
      </c>
      <c r="P64" s="156">
        <v>121</v>
      </c>
    </row>
    <row r="65" spans="14:16" ht="31.5" customHeight="1">
      <c r="N65" s="156" t="s">
        <v>111</v>
      </c>
      <c r="O65" s="156">
        <v>1</v>
      </c>
      <c r="P65" s="156">
        <v>1</v>
      </c>
    </row>
    <row r="66" spans="14:16">
      <c r="N66" s="156"/>
      <c r="O66" s="156" t="s">
        <v>112</v>
      </c>
      <c r="P66" s="156">
        <f>SUM(P63:P65)</f>
        <v>188</v>
      </c>
    </row>
  </sheetData>
  <mergeCells count="46">
    <mergeCell ref="M39:P39"/>
    <mergeCell ref="A51:I52"/>
    <mergeCell ref="J51:Q52"/>
    <mergeCell ref="E23:E24"/>
    <mergeCell ref="D21:D24"/>
    <mergeCell ref="A34:I35"/>
    <mergeCell ref="J34:Q35"/>
    <mergeCell ref="A15:A30"/>
    <mergeCell ref="Q15:Q20"/>
    <mergeCell ref="D25:D26"/>
    <mergeCell ref="C21:C26"/>
    <mergeCell ref="B21:B26"/>
    <mergeCell ref="D19:D20"/>
    <mergeCell ref="N28:N29"/>
    <mergeCell ref="M28:M29"/>
    <mergeCell ref="O28:O29"/>
    <mergeCell ref="A55:I56"/>
    <mergeCell ref="A1:A2"/>
    <mergeCell ref="B3:C3"/>
    <mergeCell ref="A12:Q12"/>
    <mergeCell ref="A13:L13"/>
    <mergeCell ref="M13:P13"/>
    <mergeCell ref="B4:C4"/>
    <mergeCell ref="B5:C5"/>
    <mergeCell ref="B6:C6"/>
    <mergeCell ref="B7:C7"/>
    <mergeCell ref="B1:O2"/>
    <mergeCell ref="B8:C8"/>
    <mergeCell ref="B9:C9"/>
    <mergeCell ref="J55:Q56"/>
    <mergeCell ref="Q21:Q26"/>
    <mergeCell ref="A39:L39"/>
    <mergeCell ref="Q27:Q30"/>
    <mergeCell ref="M23:M24"/>
    <mergeCell ref="N23:N24"/>
    <mergeCell ref="O23:O24"/>
    <mergeCell ref="B10:C10"/>
    <mergeCell ref="E28:E29"/>
    <mergeCell ref="D27:D30"/>
    <mergeCell ref="C27:C30"/>
    <mergeCell ref="B27:B30"/>
    <mergeCell ref="D15:D18"/>
    <mergeCell ref="C15:C20"/>
    <mergeCell ref="B15:B20"/>
    <mergeCell ref="P23:P24"/>
    <mergeCell ref="P28:P29"/>
  </mergeCells>
  <conditionalFormatting sqref="O15:O23 O25:O28 O30">
    <cfRule type="iconSet" priority="10">
      <iconSet iconSet="3Symbols">
        <cfvo type="percent" val="0"/>
        <cfvo type="num" val="0.55000000000000004"/>
        <cfvo type="num" val="0.8"/>
      </iconSet>
    </cfRule>
  </conditionalFormatting>
  <conditionalFormatting sqref="O31">
    <cfRule type="iconSet" priority="7">
      <iconSet iconSet="3Symbols">
        <cfvo type="percent" val="0"/>
        <cfvo type="num" val="0.55000000000000004"/>
        <cfvo type="num" val="0.8"/>
      </iconSet>
    </cfRule>
  </conditionalFormatting>
  <conditionalFormatting sqref="O32">
    <cfRule type="iconSet" priority="9">
      <iconSet iconSet="3Symbols">
        <cfvo type="percent" val="0"/>
        <cfvo type="num" val="0.55000000000000004"/>
        <cfvo type="num" val="0.8"/>
      </iconSet>
    </cfRule>
  </conditionalFormatting>
  <conditionalFormatting sqref="O41:O47">
    <cfRule type="iconSet" priority="2">
      <iconSet iconSet="3Symbols">
        <cfvo type="percent" val="0"/>
        <cfvo type="num" val="0.55000000000000004"/>
        <cfvo type="num" val="0.8"/>
      </iconSet>
    </cfRule>
  </conditionalFormatting>
  <conditionalFormatting sqref="O48">
    <cfRule type="iconSet" priority="1">
      <iconSet iconSet="3Symbols">
        <cfvo type="percent" val="0"/>
        <cfvo type="num" val="0.55000000000000004"/>
        <cfvo type="num" val="0.8"/>
      </iconSet>
    </cfRule>
  </conditionalFormatting>
  <conditionalFormatting sqref="O49">
    <cfRule type="iconSet" priority="3">
      <iconSet iconSet="3Symbols">
        <cfvo type="percent" val="0"/>
        <cfvo type="num" val="0.55000000000000004"/>
        <cfvo type="num" val="0.8"/>
      </iconSet>
    </cfRule>
  </conditionalFormatting>
  <hyperlinks>
    <hyperlink ref="M16" r:id="rId1" display="https://unipamplonaedu.sharepoint.com/sites/PLANDEMEJORAMIENTOARQUITECTURA2023-2025/Documentos%20compartidos/Forms/AllItems.aspx?id=%2Fsites%2FPLANDEMEJORAMIENTOARQUITECTURA2023%2D2025%2FDocumentos%20compartidos%2FPLAN%20DE%20MEJORAMIENTO%202023%2D2025%2FFACTOR%2001%2FF%5F1%5FP%5F1%2F2&amp;viewid=7b906dff%2D9fff%2D47b7%2Db387%2D041fbb839eeb" xr:uid="{A6556774-D409-D04F-A032-EE50F6B14A2C}"/>
    <hyperlink ref="M17" r:id="rId2" display="https://unipamplonaedu.sharepoint.com/sites/PLANDEMEJORAMIENTOARQUITECTURA2023-2025/Documentos%20compartidos/Forms/AllItems.aspx?id=%2Fsites%2FPLANDEMEJORAMIENTOARQUITECTURA2023%2D2025%2FDocumentos%20compartidos%2FPLAN%20DE%20MEJORAMIENTO%202023%2D2025%2FFACTOR%2001%2FF%5F1%5FP%5F1%2F2&amp;viewid=7b906dff%2D9fff%2D47b7%2Db387%2D041fbb839eeb" xr:uid="{C10981B9-7108-0E4A-AF6A-7C140C3BF1A6}"/>
    <hyperlink ref="M22" r:id="rId3" display="https://unipamplonaedu.sharepoint.com/sites/PLANDEMEJORAMIENTOARQUITECTURA2023-2025/Documentos%20compartidos/Forms/AllItems.aspx?id=%2Fsites%2FPLANDEMEJORAMIENTOARQUITECTURA2023%2D2025%2FDocumentos%20compartidos%2FPLAN%20DE%20MEJORAMIENTO%202023%2D2025%2FFACTOR%2001%2FF%5F1%5FP%5F1%2F2&amp;viewid=7b906dff%2D9fff%2D47b7%2Db387%2D041fbb839eeb" xr:uid="{88A1F181-CED4-244F-865A-ED72DF30D1E8}"/>
    <hyperlink ref="M30" r:id="rId4" display="https://unipamplonaedu.sharepoint.com/sites/PLANDEMEJORAMIENTOARQUITECTURA2023-2025/Documentos%20compartidos/Forms/AllItems.aspx?id=%2Fsites%2FPLANDEMEJORAMIENTOARQUITECTURA2023%2D2025%2FDocumentos%20compartidos%2FPLAN%20DE%20MEJORAMIENTO%202023%2D2025%2FFACTOR%2001%2FF%5F1%5FP%5F1%2F5&amp;viewid=7b906dff%2D9fff%2D47b7%2Db387%2D041fbb839eeb" xr:uid="{EF3EC75A-F318-3641-BC97-C939AAB1E06D}"/>
    <hyperlink ref="M15" r:id="rId5" display="https://unipamplonaedu.sharepoint.com/sites/PLANDEMEJORAMIENTOARQUITECTURA2023-2025/Documentos%20compartidos/Forms/AllItems.aspx?id=%2Fsites%2FPLANDEMEJORAMIENTOARQUITECTURA2023%2D2025%2FDocumentos%20compartidos%2FPLAN%20DE%20MEJORAMIENTO%202023%2D2025%2FFACTOR%2001%2FF%5F1%5FP%5F1%2F1&amp;viewid=7b906dff%2D9fff%2D47b7%2Db387%2D041fbb839eeb" xr:uid="{77829A6F-7E80-45DA-A952-15149FCDCA07}"/>
    <hyperlink ref="M19" r:id="rId6" display="https://unipamplonaedu.sharepoint.com/sites/PLANDEMEJORAMIENTOARQUITECTURA2023-2025/Documentos%20compartidos/Forms/AllItems.aspx?id=%2Fsites%2FPLANDEMEJORAMIENTOARQUITECTURA2023%2D2025%2FDocumentos%20compartidos%2FPLAN%20DE%20MEJORAMIENTO%202023%2D2025%2FFACTOR%2001%2FF%5F1%5FP%5F1%2F2&amp;viewid=7b906dff%2D9fff%2D47b7%2Db387%2D041fbb839eeb" xr:uid="{A84458C7-521A-48B6-8C41-08889580C5CA}"/>
    <hyperlink ref="M20" r:id="rId7" display="https://unipamplonaedu.sharepoint.com/sites/PLANDEMEJORAMIENTOARQUITECTURA2023-2025/Documentos%20compartidos/Forms/AllItems.aspx?id=%2Fsites%2FPLANDEMEJORAMIENTOARQUITECTURA2023%2D2025%2FDocumentos%20compartidos%2FPLAN%20DE%20MEJORAMIENTO%202023%2D2025%2FFACTOR%2001%2FF%5F1%5FP%5F1%2F4&amp;viewid=7b906dff%2D9fff%2D47b7%2Db387%2D041fbb839eeb" xr:uid="{1D4C4A86-84FA-4E37-BF9E-ADB97A06703A}"/>
    <hyperlink ref="M26" r:id="rId8" display="https://unipamplonaedu.sharepoint.com/sites/PLANDEMEJORAMIENTOARQUITECTURA2023-2025/Documentos%20compartidos/Forms/AllItems.aspx?id=%2Fsites%2FPLANDEMEJORAMIENTOARQUITECTURA2023%2D2025%2FDocumentos%20compartidos%2FPLAN%20DE%20MEJORAMIENTO%202023%2D2025%2FFACTOR%2001%2FF%5F1%5FP%5F1%2F4&amp;viewid=7b906dff%2D9fff%2D47b7%2Db387%2D041fbb839eeb" xr:uid="{3293E132-3ED4-4D71-9EF4-112752733DFC}"/>
    <hyperlink ref="M23" r:id="rId9" display="https://unipamplonaedu.sharepoint.com/sites/PLANDEMEJORAMIENTOARQUITECTURA2023-2025/Documentos%20compartidos/Forms/AllItems.aspx?id=%2Fsites%2FPLANDEMEJORAMIENTOARQUITECTURA2023%2D2025%2FDocumentos%20compartidos%2FPLAN%20DE%20MEJORAMIENTO%202023%2D2025%2FFACTOR%2001&amp;viewid=7b906dff%2D9fff%2D47b7%2Db387%2D041fbb839eeb" xr:uid="{3843D0FD-82DE-420B-BF56-BBC2DE19BBEC}"/>
  </hyperlinks>
  <pageMargins left="0.7" right="0.7" top="0.75" bottom="0.75" header="0.3" footer="0.3"/>
  <pageSetup paperSize="9" orientation="portrait" r:id="rId10"/>
  <drawing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Q51"/>
  <sheetViews>
    <sheetView topLeftCell="E16" zoomScale="78" zoomScaleNormal="78" workbookViewId="0">
      <selection activeCell="P19" sqref="P19"/>
    </sheetView>
  </sheetViews>
  <sheetFormatPr defaultColWidth="11.42578125" defaultRowHeight="15"/>
  <cols>
    <col min="1" max="1" width="45.42578125" style="72" customWidth="1"/>
    <col min="2" max="2" width="44.85546875" style="72" customWidth="1"/>
    <col min="3" max="3" width="55.42578125" style="72" customWidth="1"/>
    <col min="4" max="4" width="52" style="72" customWidth="1"/>
    <col min="5" max="5" width="46.42578125" style="72" customWidth="1"/>
    <col min="6" max="6" width="31.140625" style="72" customWidth="1"/>
    <col min="7" max="7" width="28.28515625" style="72" customWidth="1"/>
    <col min="8" max="8" width="21.85546875" style="72" customWidth="1"/>
    <col min="9" max="9" width="18.4257812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55.5" customHeight="1" thickBot="1">
      <c r="A1" s="193"/>
      <c r="B1" s="208" t="s">
        <v>0</v>
      </c>
      <c r="C1" s="209"/>
      <c r="D1" s="209"/>
      <c r="E1" s="209"/>
      <c r="F1" s="209"/>
      <c r="G1" s="209"/>
      <c r="H1" s="209"/>
      <c r="I1" s="209"/>
      <c r="J1" s="209"/>
      <c r="K1" s="209"/>
      <c r="L1" s="209"/>
      <c r="M1" s="209"/>
      <c r="N1" s="209"/>
      <c r="O1" s="210"/>
      <c r="P1" s="28" t="s">
        <v>1</v>
      </c>
      <c r="Q1" s="116" t="s">
        <v>2</v>
      </c>
    </row>
    <row r="2" spans="1:17" ht="48" customHeight="1" thickBot="1">
      <c r="A2" s="294"/>
      <c r="B2" s="211"/>
      <c r="C2" s="212"/>
      <c r="D2" s="212"/>
      <c r="E2" s="212"/>
      <c r="F2" s="212"/>
      <c r="G2" s="212"/>
      <c r="H2" s="212"/>
      <c r="I2" s="212"/>
      <c r="J2" s="212"/>
      <c r="K2" s="212"/>
      <c r="L2" s="212"/>
      <c r="M2" s="212"/>
      <c r="N2" s="212"/>
      <c r="O2" s="213"/>
      <c r="P2" s="29" t="s">
        <v>3</v>
      </c>
      <c r="Q2" s="117" t="s">
        <v>4</v>
      </c>
    </row>
    <row r="3" spans="1:17" ht="15.75" thickBot="1"/>
    <row r="4" spans="1:17" ht="33" customHeight="1" thickBot="1">
      <c r="A4" s="196" t="s">
        <v>652</v>
      </c>
      <c r="B4" s="197"/>
      <c r="C4" s="197"/>
      <c r="D4" s="197"/>
      <c r="E4" s="197"/>
      <c r="F4" s="197"/>
      <c r="G4" s="197"/>
      <c r="H4" s="197"/>
      <c r="I4" s="197"/>
      <c r="J4" s="197"/>
      <c r="K4" s="197"/>
      <c r="L4" s="197"/>
      <c r="M4" s="197"/>
      <c r="N4" s="197"/>
      <c r="O4" s="197"/>
      <c r="P4" s="197"/>
      <c r="Q4" s="198"/>
    </row>
    <row r="5" spans="1:17" ht="51.75" customHeight="1" thickBot="1">
      <c r="A5" s="199" t="s">
        <v>653</v>
      </c>
      <c r="B5" s="200"/>
      <c r="C5" s="200"/>
      <c r="D5" s="200"/>
      <c r="E5" s="200"/>
      <c r="F5" s="200"/>
      <c r="G5" s="200"/>
      <c r="H5" s="200"/>
      <c r="I5" s="200"/>
      <c r="J5" s="200"/>
      <c r="K5" s="200"/>
      <c r="L5" s="201"/>
      <c r="M5" s="199" t="s">
        <v>14</v>
      </c>
      <c r="N5" s="200"/>
      <c r="O5" s="200"/>
      <c r="P5" s="200"/>
      <c r="Q5" s="62"/>
    </row>
    <row r="6" spans="1:17" ht="143.25" customHeight="1" thickBot="1">
      <c r="A6" s="46" t="s">
        <v>15</v>
      </c>
      <c r="B6" s="47" t="s">
        <v>16</v>
      </c>
      <c r="C6" s="47" t="s">
        <v>17</v>
      </c>
      <c r="D6" s="47" t="s">
        <v>18</v>
      </c>
      <c r="E6" s="47" t="s">
        <v>19</v>
      </c>
      <c r="F6" s="47" t="s">
        <v>20</v>
      </c>
      <c r="G6" s="47" t="s">
        <v>21</v>
      </c>
      <c r="H6" s="47" t="s">
        <v>22</v>
      </c>
      <c r="I6" s="47" t="s">
        <v>23</v>
      </c>
      <c r="J6" s="47" t="s">
        <v>24</v>
      </c>
      <c r="K6" s="47" t="s">
        <v>25</v>
      </c>
      <c r="L6" s="47" t="s">
        <v>26</v>
      </c>
      <c r="M6" s="48" t="s">
        <v>27</v>
      </c>
      <c r="N6" s="48" t="s">
        <v>28</v>
      </c>
      <c r="O6" s="48" t="s">
        <v>29</v>
      </c>
      <c r="P6" s="48" t="s">
        <v>30</v>
      </c>
      <c r="Q6" s="49" t="s">
        <v>31</v>
      </c>
    </row>
    <row r="7" spans="1:17" ht="122.25" customHeight="1">
      <c r="A7" s="271" t="s">
        <v>654</v>
      </c>
      <c r="B7" s="233" t="s">
        <v>655</v>
      </c>
      <c r="C7" s="233" t="s">
        <v>656</v>
      </c>
      <c r="D7" s="233" t="s">
        <v>657</v>
      </c>
      <c r="E7" s="63" t="s">
        <v>658</v>
      </c>
      <c r="F7" s="63" t="s">
        <v>659</v>
      </c>
      <c r="G7" s="67" t="s">
        <v>660</v>
      </c>
      <c r="H7" s="64">
        <v>0</v>
      </c>
      <c r="I7" s="63" t="s">
        <v>661</v>
      </c>
      <c r="J7" s="63" t="s">
        <v>40</v>
      </c>
      <c r="K7" s="65">
        <v>45139</v>
      </c>
      <c r="L7" s="65">
        <v>45870</v>
      </c>
      <c r="M7" s="63"/>
      <c r="N7" s="43">
        <f>(100/$E$25)</f>
        <v>5.5555555555555554</v>
      </c>
      <c r="O7" s="44">
        <v>0</v>
      </c>
      <c r="P7" s="45">
        <f>(N7*O7)/100</f>
        <v>0</v>
      </c>
      <c r="Q7" s="233" t="s">
        <v>662</v>
      </c>
    </row>
    <row r="8" spans="1:17" ht="140.25" customHeight="1">
      <c r="A8" s="232"/>
      <c r="B8" s="240"/>
      <c r="C8" s="240"/>
      <c r="D8" s="240"/>
      <c r="E8" s="67" t="s">
        <v>663</v>
      </c>
      <c r="F8" s="67" t="s">
        <v>664</v>
      </c>
      <c r="G8" s="67" t="s">
        <v>665</v>
      </c>
      <c r="H8" s="68">
        <v>0</v>
      </c>
      <c r="I8" s="67" t="s">
        <v>666</v>
      </c>
      <c r="J8" s="63" t="s">
        <v>40</v>
      </c>
      <c r="K8" s="65">
        <v>45139</v>
      </c>
      <c r="L8" s="65">
        <v>45870</v>
      </c>
      <c r="M8" s="67"/>
      <c r="N8" s="43">
        <f t="shared" ref="N8:N24" si="0">(100/$E$25)</f>
        <v>5.5555555555555554</v>
      </c>
      <c r="O8" s="44">
        <v>0</v>
      </c>
      <c r="P8" s="45">
        <f t="shared" ref="P8:P24" si="1">(N8*O8)/100</f>
        <v>0</v>
      </c>
      <c r="Q8" s="240"/>
    </row>
    <row r="9" spans="1:17" ht="138" customHeight="1">
      <c r="A9" s="232"/>
      <c r="B9" s="231" t="s">
        <v>667</v>
      </c>
      <c r="C9" s="231" t="s">
        <v>668</v>
      </c>
      <c r="D9" s="231" t="s">
        <v>669</v>
      </c>
      <c r="E9" s="67" t="s">
        <v>670</v>
      </c>
      <c r="F9" s="67" t="s">
        <v>671</v>
      </c>
      <c r="G9" s="67" t="s">
        <v>672</v>
      </c>
      <c r="H9" s="68">
        <v>4760000</v>
      </c>
      <c r="I9" s="67" t="s">
        <v>673</v>
      </c>
      <c r="J9" s="63" t="s">
        <v>40</v>
      </c>
      <c r="K9" s="65">
        <v>45139</v>
      </c>
      <c r="L9" s="65">
        <v>45870</v>
      </c>
      <c r="M9" s="67"/>
      <c r="N9" s="43">
        <f t="shared" si="0"/>
        <v>5.5555555555555554</v>
      </c>
      <c r="O9" s="44">
        <v>0</v>
      </c>
      <c r="P9" s="45">
        <f t="shared" si="1"/>
        <v>0</v>
      </c>
      <c r="Q9" s="240"/>
    </row>
    <row r="10" spans="1:17" ht="101.25" customHeight="1">
      <c r="A10" s="232"/>
      <c r="B10" s="232"/>
      <c r="C10" s="232"/>
      <c r="D10" s="232"/>
      <c r="E10" s="67" t="s">
        <v>674</v>
      </c>
      <c r="F10" s="67" t="s">
        <v>675</v>
      </c>
      <c r="G10" s="67" t="s">
        <v>672</v>
      </c>
      <c r="H10" s="68">
        <v>0</v>
      </c>
      <c r="I10" s="67" t="s">
        <v>666</v>
      </c>
      <c r="J10" s="63" t="s">
        <v>40</v>
      </c>
      <c r="K10" s="65">
        <v>45139</v>
      </c>
      <c r="L10" s="65">
        <v>45870</v>
      </c>
      <c r="M10" s="67"/>
      <c r="N10" s="43">
        <f t="shared" si="0"/>
        <v>5.5555555555555554</v>
      </c>
      <c r="O10" s="44">
        <v>0</v>
      </c>
      <c r="P10" s="45">
        <f t="shared" si="1"/>
        <v>0</v>
      </c>
      <c r="Q10" s="240"/>
    </row>
    <row r="11" spans="1:17" ht="101.25" customHeight="1">
      <c r="A11" s="232"/>
      <c r="B11" s="233"/>
      <c r="C11" s="233"/>
      <c r="D11" s="233"/>
      <c r="E11" s="67" t="s">
        <v>676</v>
      </c>
      <c r="F11" s="67" t="s">
        <v>677</v>
      </c>
      <c r="G11" s="67" t="s">
        <v>678</v>
      </c>
      <c r="H11" s="68">
        <v>15232000</v>
      </c>
      <c r="I11" s="67" t="s">
        <v>679</v>
      </c>
      <c r="J11" s="63" t="s">
        <v>40</v>
      </c>
      <c r="K11" s="65">
        <v>45139</v>
      </c>
      <c r="L11" s="65">
        <v>45870</v>
      </c>
      <c r="M11" s="67"/>
      <c r="N11" s="43">
        <f t="shared" si="0"/>
        <v>5.5555555555555554</v>
      </c>
      <c r="O11" s="44">
        <v>0</v>
      </c>
      <c r="P11" s="45">
        <f t="shared" si="1"/>
        <v>0</v>
      </c>
      <c r="Q11" s="240"/>
    </row>
    <row r="12" spans="1:17" ht="189" customHeight="1">
      <c r="A12" s="232"/>
      <c r="B12" s="231" t="s">
        <v>680</v>
      </c>
      <c r="C12" s="231" t="s">
        <v>681</v>
      </c>
      <c r="D12" s="231" t="s">
        <v>682</v>
      </c>
      <c r="E12" s="67" t="s">
        <v>683</v>
      </c>
      <c r="F12" s="67" t="s">
        <v>684</v>
      </c>
      <c r="G12" s="67" t="s">
        <v>685</v>
      </c>
      <c r="H12" s="68">
        <v>0</v>
      </c>
      <c r="I12" s="67" t="s">
        <v>686</v>
      </c>
      <c r="J12" s="63" t="s">
        <v>40</v>
      </c>
      <c r="K12" s="65">
        <v>45139</v>
      </c>
      <c r="L12" s="65">
        <v>45870</v>
      </c>
      <c r="M12" s="150" t="s">
        <v>687</v>
      </c>
      <c r="N12" s="43">
        <f t="shared" si="0"/>
        <v>5.5555555555555554</v>
      </c>
      <c r="O12" s="44">
        <v>0.7</v>
      </c>
      <c r="P12" s="45">
        <f t="shared" si="1"/>
        <v>3.8888888888888883E-2</v>
      </c>
      <c r="Q12" s="240"/>
    </row>
    <row r="13" spans="1:17" ht="140.25" customHeight="1">
      <c r="A13" s="232"/>
      <c r="B13" s="232"/>
      <c r="C13" s="232"/>
      <c r="D13" s="232"/>
      <c r="E13" s="67" t="s">
        <v>688</v>
      </c>
      <c r="F13" s="67" t="s">
        <v>689</v>
      </c>
      <c r="G13" s="67" t="s">
        <v>233</v>
      </c>
      <c r="H13" s="68">
        <v>0</v>
      </c>
      <c r="I13" s="67" t="s">
        <v>686</v>
      </c>
      <c r="J13" s="63" t="s">
        <v>40</v>
      </c>
      <c r="K13" s="65">
        <v>45139</v>
      </c>
      <c r="L13" s="65">
        <v>45870</v>
      </c>
      <c r="M13" s="141"/>
      <c r="N13" s="43">
        <f t="shared" si="0"/>
        <v>5.5555555555555554</v>
      </c>
      <c r="O13" s="44">
        <v>0</v>
      </c>
      <c r="P13" s="45">
        <f t="shared" si="1"/>
        <v>0</v>
      </c>
      <c r="Q13" s="240"/>
    </row>
    <row r="14" spans="1:17" ht="122.25" customHeight="1">
      <c r="A14" s="232"/>
      <c r="B14" s="232"/>
      <c r="C14" s="232"/>
      <c r="D14" s="232"/>
      <c r="E14" s="67" t="s">
        <v>690</v>
      </c>
      <c r="F14" s="67" t="s">
        <v>691</v>
      </c>
      <c r="G14" s="67" t="s">
        <v>692</v>
      </c>
      <c r="H14" s="68">
        <v>0</v>
      </c>
      <c r="I14" s="67" t="s">
        <v>686</v>
      </c>
      <c r="J14" s="63" t="s">
        <v>40</v>
      </c>
      <c r="K14" s="65">
        <v>45139</v>
      </c>
      <c r="L14" s="65">
        <v>45870</v>
      </c>
      <c r="M14" s="141"/>
      <c r="N14" s="43">
        <f t="shared" si="0"/>
        <v>5.5555555555555554</v>
      </c>
      <c r="O14" s="44">
        <v>0</v>
      </c>
      <c r="P14" s="45">
        <f t="shared" si="1"/>
        <v>0</v>
      </c>
      <c r="Q14" s="240"/>
    </row>
    <row r="15" spans="1:17" ht="122.25" customHeight="1">
      <c r="A15" s="233"/>
      <c r="B15" s="233"/>
      <c r="C15" s="233"/>
      <c r="D15" s="233"/>
      <c r="E15" s="67" t="s">
        <v>693</v>
      </c>
      <c r="F15" s="67" t="s">
        <v>694</v>
      </c>
      <c r="G15" s="67" t="s">
        <v>678</v>
      </c>
      <c r="H15" s="68">
        <v>4660040</v>
      </c>
      <c r="I15" s="67" t="s">
        <v>679</v>
      </c>
      <c r="J15" s="63" t="s">
        <v>40</v>
      </c>
      <c r="K15" s="65">
        <v>45139</v>
      </c>
      <c r="L15" s="65">
        <v>45870</v>
      </c>
      <c r="M15" s="67"/>
      <c r="N15" s="43">
        <f t="shared" si="0"/>
        <v>5.5555555555555554</v>
      </c>
      <c r="O15" s="44">
        <v>0</v>
      </c>
      <c r="P15" s="45">
        <f t="shared" si="1"/>
        <v>0</v>
      </c>
      <c r="Q15" s="240"/>
    </row>
    <row r="16" spans="1:17" ht="141.75" customHeight="1">
      <c r="A16" s="240" t="s">
        <v>695</v>
      </c>
      <c r="B16" s="67" t="s">
        <v>696</v>
      </c>
      <c r="C16" s="114" t="s">
        <v>697</v>
      </c>
      <c r="D16" s="114" t="s">
        <v>698</v>
      </c>
      <c r="E16" s="67" t="s">
        <v>699</v>
      </c>
      <c r="F16" s="67" t="s">
        <v>700</v>
      </c>
      <c r="G16" s="67" t="s">
        <v>660</v>
      </c>
      <c r="H16" s="68">
        <v>0</v>
      </c>
      <c r="I16" s="67" t="s">
        <v>686</v>
      </c>
      <c r="J16" s="63" t="s">
        <v>40</v>
      </c>
      <c r="K16" s="65">
        <v>45139</v>
      </c>
      <c r="L16" s="65">
        <v>45870</v>
      </c>
      <c r="M16" s="67"/>
      <c r="N16" s="43">
        <f t="shared" si="0"/>
        <v>5.5555555555555554</v>
      </c>
      <c r="O16" s="44">
        <v>0</v>
      </c>
      <c r="P16" s="45">
        <f t="shared" si="1"/>
        <v>0</v>
      </c>
      <c r="Q16" s="240"/>
    </row>
    <row r="17" spans="1:17" ht="141.75" customHeight="1">
      <c r="A17" s="240"/>
      <c r="B17" s="240" t="s">
        <v>701</v>
      </c>
      <c r="C17" s="240" t="s">
        <v>702</v>
      </c>
      <c r="D17" s="240" t="s">
        <v>702</v>
      </c>
      <c r="E17" s="67" t="s">
        <v>703</v>
      </c>
      <c r="F17" s="67" t="s">
        <v>704</v>
      </c>
      <c r="G17" s="67" t="s">
        <v>692</v>
      </c>
      <c r="H17" s="68">
        <v>0</v>
      </c>
      <c r="I17" s="67" t="s">
        <v>686</v>
      </c>
      <c r="J17" s="63" t="s">
        <v>40</v>
      </c>
      <c r="K17" s="65">
        <v>45139</v>
      </c>
      <c r="L17" s="65">
        <v>45870</v>
      </c>
      <c r="M17" s="141"/>
      <c r="N17" s="43">
        <f t="shared" si="0"/>
        <v>5.5555555555555554</v>
      </c>
      <c r="O17" s="44">
        <v>0</v>
      </c>
      <c r="P17" s="45">
        <f t="shared" si="1"/>
        <v>0</v>
      </c>
      <c r="Q17" s="240"/>
    </row>
    <row r="18" spans="1:17" ht="108.75" customHeight="1">
      <c r="A18" s="240"/>
      <c r="B18" s="240"/>
      <c r="C18" s="240"/>
      <c r="D18" s="240"/>
      <c r="E18" s="67" t="s">
        <v>705</v>
      </c>
      <c r="F18" s="67" t="s">
        <v>706</v>
      </c>
      <c r="G18" s="67" t="s">
        <v>692</v>
      </c>
      <c r="H18" s="68">
        <v>9520000</v>
      </c>
      <c r="I18" s="67" t="s">
        <v>679</v>
      </c>
      <c r="J18" s="63" t="s">
        <v>40</v>
      </c>
      <c r="K18" s="65">
        <v>45139</v>
      </c>
      <c r="L18" s="65">
        <v>45870</v>
      </c>
      <c r="M18" s="141"/>
      <c r="N18" s="43">
        <f t="shared" si="0"/>
        <v>5.5555555555555554</v>
      </c>
      <c r="O18" s="44">
        <v>0</v>
      </c>
      <c r="P18" s="45">
        <f t="shared" si="1"/>
        <v>0</v>
      </c>
      <c r="Q18" s="240"/>
    </row>
    <row r="19" spans="1:17" ht="105" customHeight="1">
      <c r="A19" s="240"/>
      <c r="B19" s="240" t="s">
        <v>707</v>
      </c>
      <c r="C19" s="240" t="s">
        <v>708</v>
      </c>
      <c r="D19" s="240" t="s">
        <v>709</v>
      </c>
      <c r="E19" s="67" t="s">
        <v>710</v>
      </c>
      <c r="F19" s="67" t="s">
        <v>711</v>
      </c>
      <c r="G19" s="67" t="s">
        <v>665</v>
      </c>
      <c r="H19" s="68">
        <v>14280000</v>
      </c>
      <c r="I19" s="67" t="s">
        <v>712</v>
      </c>
      <c r="J19" s="63" t="s">
        <v>40</v>
      </c>
      <c r="K19" s="65">
        <v>45139</v>
      </c>
      <c r="L19" s="65">
        <v>45870</v>
      </c>
      <c r="M19" s="148" t="s">
        <v>713</v>
      </c>
      <c r="N19" s="43">
        <f t="shared" si="0"/>
        <v>5.5555555555555554</v>
      </c>
      <c r="O19" s="44">
        <v>0.7</v>
      </c>
      <c r="P19" s="45">
        <f t="shared" si="1"/>
        <v>3.8888888888888883E-2</v>
      </c>
      <c r="Q19" s="240" t="s">
        <v>714</v>
      </c>
    </row>
    <row r="20" spans="1:17" ht="121.5" customHeight="1">
      <c r="A20" s="240"/>
      <c r="B20" s="240"/>
      <c r="C20" s="240"/>
      <c r="D20" s="240"/>
      <c r="E20" s="67" t="s">
        <v>715</v>
      </c>
      <c r="F20" s="67" t="s">
        <v>716</v>
      </c>
      <c r="G20" s="67" t="s">
        <v>665</v>
      </c>
      <c r="H20" s="68">
        <v>0</v>
      </c>
      <c r="I20" s="67" t="s">
        <v>717</v>
      </c>
      <c r="J20" s="63" t="s">
        <v>40</v>
      </c>
      <c r="K20" s="65">
        <v>45139</v>
      </c>
      <c r="L20" s="65">
        <v>45870</v>
      </c>
      <c r="M20" s="148" t="s">
        <v>718</v>
      </c>
      <c r="N20" s="43">
        <f t="shared" si="0"/>
        <v>5.5555555555555554</v>
      </c>
      <c r="O20" s="44">
        <v>0.7</v>
      </c>
      <c r="P20" s="45">
        <f t="shared" si="1"/>
        <v>3.8888888888888883E-2</v>
      </c>
      <c r="Q20" s="240"/>
    </row>
    <row r="21" spans="1:17" ht="119.25" customHeight="1">
      <c r="A21" s="240"/>
      <c r="B21" s="240"/>
      <c r="C21" s="240"/>
      <c r="D21" s="240"/>
      <c r="E21" s="67" t="s">
        <v>719</v>
      </c>
      <c r="F21" s="67" t="s">
        <v>720</v>
      </c>
      <c r="G21" s="67" t="s">
        <v>678</v>
      </c>
      <c r="H21" s="68">
        <v>190400000</v>
      </c>
      <c r="I21" s="67" t="s">
        <v>721</v>
      </c>
      <c r="J21" s="63" t="s">
        <v>40</v>
      </c>
      <c r="K21" s="65">
        <v>45139</v>
      </c>
      <c r="L21" s="65">
        <v>45870</v>
      </c>
      <c r="M21" s="67"/>
      <c r="N21" s="43">
        <f t="shared" si="0"/>
        <v>5.5555555555555554</v>
      </c>
      <c r="O21" s="44">
        <v>0</v>
      </c>
      <c r="P21" s="45">
        <f t="shared" si="1"/>
        <v>0</v>
      </c>
      <c r="Q21" s="240"/>
    </row>
    <row r="22" spans="1:17" ht="108.75" customHeight="1">
      <c r="A22" s="240"/>
      <c r="B22" s="240" t="s">
        <v>722</v>
      </c>
      <c r="C22" s="240" t="s">
        <v>723</v>
      </c>
      <c r="D22" s="240" t="s">
        <v>724</v>
      </c>
      <c r="E22" s="67" t="s">
        <v>725</v>
      </c>
      <c r="F22" s="67" t="s">
        <v>726</v>
      </c>
      <c r="G22" s="67" t="s">
        <v>665</v>
      </c>
      <c r="H22" s="68">
        <v>0</v>
      </c>
      <c r="I22" s="67" t="s">
        <v>721</v>
      </c>
      <c r="J22" s="63" t="s">
        <v>40</v>
      </c>
      <c r="K22" s="65">
        <v>45139</v>
      </c>
      <c r="L22" s="65">
        <v>45870</v>
      </c>
      <c r="M22" s="67"/>
      <c r="N22" s="43">
        <f t="shared" si="0"/>
        <v>5.5555555555555554</v>
      </c>
      <c r="O22" s="44">
        <v>0</v>
      </c>
      <c r="P22" s="45">
        <f t="shared" si="1"/>
        <v>0</v>
      </c>
      <c r="Q22" s="240"/>
    </row>
    <row r="23" spans="1:17" ht="108.75" customHeight="1">
      <c r="A23" s="240"/>
      <c r="B23" s="240"/>
      <c r="C23" s="240"/>
      <c r="D23" s="240"/>
      <c r="E23" s="67" t="s">
        <v>727</v>
      </c>
      <c r="F23" s="67" t="s">
        <v>728</v>
      </c>
      <c r="G23" s="67" t="s">
        <v>678</v>
      </c>
      <c r="H23" s="68">
        <v>48908000</v>
      </c>
      <c r="I23" s="67" t="s">
        <v>721</v>
      </c>
      <c r="J23" s="63" t="s">
        <v>40</v>
      </c>
      <c r="K23" s="65">
        <v>45139</v>
      </c>
      <c r="L23" s="65">
        <v>45870</v>
      </c>
      <c r="M23" s="67"/>
      <c r="N23" s="43">
        <f t="shared" si="0"/>
        <v>5.5555555555555554</v>
      </c>
      <c r="O23" s="44">
        <v>0</v>
      </c>
      <c r="P23" s="45">
        <f t="shared" si="1"/>
        <v>0</v>
      </c>
      <c r="Q23" s="240"/>
    </row>
    <row r="24" spans="1:17" ht="102" customHeight="1">
      <c r="A24" s="240"/>
      <c r="B24" s="240"/>
      <c r="C24" s="240"/>
      <c r="D24" s="240"/>
      <c r="E24" s="67" t="s">
        <v>729</v>
      </c>
      <c r="F24" s="67" t="s">
        <v>730</v>
      </c>
      <c r="G24" s="67" t="s">
        <v>678</v>
      </c>
      <c r="H24" s="68">
        <v>5164000</v>
      </c>
      <c r="I24" s="67" t="s">
        <v>731</v>
      </c>
      <c r="J24" s="63" t="s">
        <v>40</v>
      </c>
      <c r="K24" s="65">
        <v>45139</v>
      </c>
      <c r="L24" s="65">
        <v>45870</v>
      </c>
      <c r="M24" s="67"/>
      <c r="N24" s="43">
        <f t="shared" si="0"/>
        <v>5.5555555555555554</v>
      </c>
      <c r="O24" s="44">
        <v>0</v>
      </c>
      <c r="P24" s="45">
        <f t="shared" si="1"/>
        <v>0</v>
      </c>
      <c r="Q24" s="240"/>
    </row>
    <row r="25" spans="1:17" ht="16.5" thickTop="1" thickBot="1">
      <c r="A25" s="70"/>
      <c r="B25" s="70"/>
      <c r="C25" s="70"/>
      <c r="D25" s="70"/>
      <c r="E25" s="66">
        <f>COUNTA(E7:E24)</f>
        <v>18</v>
      </c>
      <c r="F25" s="70"/>
      <c r="G25" s="70"/>
      <c r="H25" s="70"/>
      <c r="I25" s="70"/>
      <c r="J25" s="70"/>
      <c r="K25" s="70"/>
      <c r="L25" s="70"/>
      <c r="M25" s="70"/>
      <c r="N25" s="105">
        <f>SUM(N7:N24)</f>
        <v>100.00000000000001</v>
      </c>
      <c r="O25" s="106" t="s">
        <v>103</v>
      </c>
      <c r="P25" s="107">
        <f>SUM(P7:P24)</f>
        <v>0.11666666666666664</v>
      </c>
    </row>
    <row r="26" spans="1:17" ht="15.75" thickTop="1">
      <c r="A26" s="70"/>
      <c r="B26" s="70"/>
      <c r="C26" s="70"/>
      <c r="D26" s="70"/>
      <c r="E26" s="70"/>
      <c r="F26" s="70"/>
      <c r="G26" s="70"/>
      <c r="H26" s="70"/>
      <c r="I26" s="70"/>
      <c r="J26" s="70"/>
      <c r="K26" s="70"/>
      <c r="L26" s="70"/>
      <c r="M26" s="70"/>
      <c r="N26" s="16"/>
      <c r="O26" s="15"/>
      <c r="P26" s="17"/>
    </row>
    <row r="28" spans="1:17" ht="14.45" customHeight="1">
      <c r="A28" s="192" t="s">
        <v>104</v>
      </c>
      <c r="B28" s="298"/>
      <c r="C28" s="298"/>
      <c r="D28" s="298"/>
      <c r="E28" s="298"/>
      <c r="F28" s="298"/>
      <c r="G28" s="298"/>
      <c r="H28" s="298"/>
      <c r="I28" s="301"/>
      <c r="J28" s="262">
        <f>SUM(H7:H24)</f>
        <v>292924040</v>
      </c>
      <c r="K28" s="263"/>
      <c r="L28" s="263"/>
      <c r="M28" s="263"/>
      <c r="N28" s="263"/>
      <c r="O28" s="263"/>
      <c r="P28" s="263"/>
      <c r="Q28" s="264"/>
    </row>
    <row r="29" spans="1:17">
      <c r="A29" s="299"/>
      <c r="B29" s="300"/>
      <c r="C29" s="300"/>
      <c r="D29" s="300"/>
      <c r="E29" s="300"/>
      <c r="F29" s="300"/>
      <c r="G29" s="300"/>
      <c r="H29" s="300"/>
      <c r="I29" s="302"/>
      <c r="J29" s="265"/>
      <c r="K29" s="266"/>
      <c r="L29" s="266"/>
      <c r="M29" s="266"/>
      <c r="N29" s="266"/>
      <c r="O29" s="266"/>
      <c r="P29" s="266"/>
      <c r="Q29" s="267"/>
    </row>
    <row r="32" spans="1:17" ht="15.75" thickBot="1"/>
    <row r="33" spans="1:17" ht="80.099999999999994" customHeight="1" thickBot="1">
      <c r="A33" s="199" t="s">
        <v>732</v>
      </c>
      <c r="B33" s="200"/>
      <c r="C33" s="200"/>
      <c r="D33" s="200"/>
      <c r="E33" s="200"/>
      <c r="F33" s="200"/>
      <c r="G33" s="200"/>
      <c r="H33" s="200"/>
      <c r="I33" s="200"/>
      <c r="J33" s="200"/>
      <c r="K33" s="200"/>
      <c r="L33" s="201"/>
      <c r="M33" s="199" t="s">
        <v>14</v>
      </c>
      <c r="N33" s="200"/>
      <c r="O33" s="200"/>
      <c r="P33" s="200"/>
      <c r="Q33" s="62"/>
    </row>
    <row r="34" spans="1:17" ht="48" thickBot="1">
      <c r="A34" s="46" t="s">
        <v>15</v>
      </c>
      <c r="B34" s="47" t="s">
        <v>16</v>
      </c>
      <c r="C34" s="47" t="s">
        <v>17</v>
      </c>
      <c r="D34" s="47" t="s">
        <v>18</v>
      </c>
      <c r="E34" s="47" t="s">
        <v>19</v>
      </c>
      <c r="F34" s="47" t="s">
        <v>20</v>
      </c>
      <c r="G34" s="47" t="s">
        <v>21</v>
      </c>
      <c r="H34" s="47" t="s">
        <v>22</v>
      </c>
      <c r="I34" s="47" t="s">
        <v>23</v>
      </c>
      <c r="J34" s="47" t="s">
        <v>24</v>
      </c>
      <c r="K34" s="47" t="s">
        <v>25</v>
      </c>
      <c r="L34" s="47" t="s">
        <v>26</v>
      </c>
      <c r="M34" s="48" t="s">
        <v>27</v>
      </c>
      <c r="N34" s="48" t="s">
        <v>28</v>
      </c>
      <c r="O34" s="48" t="s">
        <v>29</v>
      </c>
      <c r="P34" s="48" t="s">
        <v>30</v>
      </c>
      <c r="Q34" s="49" t="s">
        <v>31</v>
      </c>
    </row>
    <row r="35" spans="1:17" ht="385.5" customHeight="1">
      <c r="A35" s="233" t="s">
        <v>733</v>
      </c>
      <c r="B35" s="282" t="s">
        <v>734</v>
      </c>
      <c r="C35" s="233" t="s">
        <v>735</v>
      </c>
      <c r="D35" s="233" t="s">
        <v>736</v>
      </c>
      <c r="E35" s="63" t="s">
        <v>737</v>
      </c>
      <c r="F35" s="63" t="s">
        <v>738</v>
      </c>
      <c r="G35" s="63" t="s">
        <v>739</v>
      </c>
      <c r="H35" s="64">
        <v>0</v>
      </c>
      <c r="I35" s="63" t="s">
        <v>686</v>
      </c>
      <c r="J35" s="63" t="s">
        <v>40</v>
      </c>
      <c r="K35" s="65">
        <v>45139</v>
      </c>
      <c r="L35" s="65">
        <v>45870</v>
      </c>
      <c r="M35" s="145" t="s">
        <v>740</v>
      </c>
      <c r="N35" s="43">
        <f>(100/$E$43)</f>
        <v>12.5</v>
      </c>
      <c r="O35" s="44">
        <v>0.3</v>
      </c>
      <c r="P35" s="45">
        <f>(N35*O35)/100</f>
        <v>3.7499999999999999E-2</v>
      </c>
      <c r="Q35" s="233" t="s">
        <v>714</v>
      </c>
    </row>
    <row r="36" spans="1:17" ht="96.75" customHeight="1">
      <c r="A36" s="240"/>
      <c r="B36" s="178"/>
      <c r="C36" s="240"/>
      <c r="D36" s="240"/>
      <c r="E36" s="67" t="s">
        <v>741</v>
      </c>
      <c r="F36" s="67" t="s">
        <v>742</v>
      </c>
      <c r="G36" s="67" t="s">
        <v>678</v>
      </c>
      <c r="H36" s="68">
        <v>28560000</v>
      </c>
      <c r="I36" s="67" t="s">
        <v>743</v>
      </c>
      <c r="J36" s="63" t="s">
        <v>40</v>
      </c>
      <c r="K36" s="65">
        <v>45139</v>
      </c>
      <c r="L36" s="65">
        <v>45870</v>
      </c>
      <c r="M36" s="67"/>
      <c r="N36" s="43">
        <f t="shared" ref="N36:N42" si="2">(100/$E$43)</f>
        <v>12.5</v>
      </c>
      <c r="O36" s="44">
        <v>0</v>
      </c>
      <c r="P36" s="45">
        <f t="shared" ref="P36:P42" si="3">(N36*O36)/100</f>
        <v>0</v>
      </c>
      <c r="Q36" s="240"/>
    </row>
    <row r="37" spans="1:17" ht="70.5" customHeight="1">
      <c r="A37" s="240"/>
      <c r="B37" s="178"/>
      <c r="C37" s="240"/>
      <c r="D37" s="240"/>
      <c r="E37" s="67" t="s">
        <v>744</v>
      </c>
      <c r="F37" s="67" t="s">
        <v>742</v>
      </c>
      <c r="G37" s="67" t="s">
        <v>678</v>
      </c>
      <c r="H37" s="68">
        <v>23800000</v>
      </c>
      <c r="I37" s="67" t="s">
        <v>743</v>
      </c>
      <c r="J37" s="63" t="s">
        <v>40</v>
      </c>
      <c r="K37" s="65">
        <v>45139</v>
      </c>
      <c r="L37" s="65">
        <v>45870</v>
      </c>
      <c r="M37" s="67"/>
      <c r="N37" s="43">
        <f t="shared" si="2"/>
        <v>12.5</v>
      </c>
      <c r="O37" s="44">
        <v>0</v>
      </c>
      <c r="P37" s="45">
        <f t="shared" si="3"/>
        <v>0</v>
      </c>
      <c r="Q37" s="240"/>
    </row>
    <row r="38" spans="1:17" ht="91.5" customHeight="1">
      <c r="A38" s="240"/>
      <c r="B38" s="178"/>
      <c r="C38" s="240"/>
      <c r="D38" s="240"/>
      <c r="E38" s="67" t="s">
        <v>745</v>
      </c>
      <c r="F38" s="67" t="s">
        <v>746</v>
      </c>
      <c r="G38" s="67" t="s">
        <v>233</v>
      </c>
      <c r="H38" s="68">
        <v>2380000</v>
      </c>
      <c r="I38" s="67" t="s">
        <v>679</v>
      </c>
      <c r="J38" s="63" t="s">
        <v>40</v>
      </c>
      <c r="K38" s="65">
        <v>45139</v>
      </c>
      <c r="L38" s="65">
        <v>45870</v>
      </c>
      <c r="M38" s="141" t="s">
        <v>747</v>
      </c>
      <c r="N38" s="43">
        <f t="shared" si="2"/>
        <v>12.5</v>
      </c>
      <c r="O38" s="44">
        <v>0.15</v>
      </c>
      <c r="P38" s="45">
        <f t="shared" si="3"/>
        <v>1.8749999999999999E-2</v>
      </c>
      <c r="Q38" s="240"/>
    </row>
    <row r="39" spans="1:17" ht="179.25" customHeight="1">
      <c r="A39" s="240"/>
      <c r="B39" s="67" t="s">
        <v>748</v>
      </c>
      <c r="C39" s="67" t="s">
        <v>749</v>
      </c>
      <c r="D39" s="67" t="s">
        <v>750</v>
      </c>
      <c r="E39" s="67" t="s">
        <v>751</v>
      </c>
      <c r="F39" s="67" t="s">
        <v>752</v>
      </c>
      <c r="G39" s="67" t="s">
        <v>660</v>
      </c>
      <c r="H39" s="68">
        <v>0</v>
      </c>
      <c r="I39" s="67" t="s">
        <v>686</v>
      </c>
      <c r="J39" s="63" t="s">
        <v>40</v>
      </c>
      <c r="K39" s="65">
        <v>45139</v>
      </c>
      <c r="L39" s="65">
        <v>45870</v>
      </c>
      <c r="M39" s="67"/>
      <c r="N39" s="43">
        <f t="shared" si="2"/>
        <v>12.5</v>
      </c>
      <c r="O39" s="44">
        <v>0</v>
      </c>
      <c r="P39" s="45">
        <f t="shared" si="3"/>
        <v>0</v>
      </c>
      <c r="Q39" s="240"/>
    </row>
    <row r="40" spans="1:17" ht="147.75" customHeight="1">
      <c r="A40" s="240"/>
      <c r="B40" s="240" t="s">
        <v>753</v>
      </c>
      <c r="C40" s="240" t="s">
        <v>754</v>
      </c>
      <c r="D40" s="240" t="s">
        <v>755</v>
      </c>
      <c r="E40" s="67" t="s">
        <v>756</v>
      </c>
      <c r="F40" s="67" t="s">
        <v>757</v>
      </c>
      <c r="G40" s="67" t="s">
        <v>758</v>
      </c>
      <c r="H40" s="68">
        <v>0</v>
      </c>
      <c r="I40" s="67" t="s">
        <v>679</v>
      </c>
      <c r="J40" s="63" t="s">
        <v>40</v>
      </c>
      <c r="K40" s="65">
        <v>45139</v>
      </c>
      <c r="L40" s="65">
        <v>45870</v>
      </c>
      <c r="M40" s="67"/>
      <c r="N40" s="43">
        <f t="shared" si="2"/>
        <v>12.5</v>
      </c>
      <c r="O40" s="44">
        <v>0</v>
      </c>
      <c r="P40" s="45">
        <f t="shared" si="3"/>
        <v>0</v>
      </c>
      <c r="Q40" s="240"/>
    </row>
    <row r="41" spans="1:17" ht="119.25" customHeight="1">
      <c r="A41" s="240"/>
      <c r="B41" s="240"/>
      <c r="C41" s="240"/>
      <c r="D41" s="240"/>
      <c r="E41" s="67" t="s">
        <v>759</v>
      </c>
      <c r="F41" s="67" t="s">
        <v>760</v>
      </c>
      <c r="G41" s="67" t="s">
        <v>665</v>
      </c>
      <c r="H41" s="68">
        <v>71400000</v>
      </c>
      <c r="I41" s="67" t="s">
        <v>721</v>
      </c>
      <c r="J41" s="63" t="s">
        <v>40</v>
      </c>
      <c r="K41" s="65">
        <v>45139</v>
      </c>
      <c r="L41" s="65">
        <v>45870</v>
      </c>
      <c r="M41" s="67"/>
      <c r="N41" s="43">
        <f t="shared" si="2"/>
        <v>12.5</v>
      </c>
      <c r="O41" s="44">
        <v>0</v>
      </c>
      <c r="P41" s="45">
        <f t="shared" si="3"/>
        <v>0</v>
      </c>
      <c r="Q41" s="240"/>
    </row>
    <row r="42" spans="1:17" ht="255">
      <c r="A42" s="240"/>
      <c r="B42" s="240"/>
      <c r="C42" s="240"/>
      <c r="D42" s="240"/>
      <c r="E42" s="115" t="s">
        <v>761</v>
      </c>
      <c r="F42" s="67" t="s">
        <v>762</v>
      </c>
      <c r="G42" s="67" t="s">
        <v>678</v>
      </c>
      <c r="H42" s="68">
        <v>16957500</v>
      </c>
      <c r="I42" s="67" t="s">
        <v>721</v>
      </c>
      <c r="J42" s="63" t="s">
        <v>40</v>
      </c>
      <c r="K42" s="65">
        <v>45139</v>
      </c>
      <c r="L42" s="65">
        <v>45870</v>
      </c>
      <c r="M42" s="141" t="s">
        <v>763</v>
      </c>
      <c r="N42" s="43">
        <f t="shared" si="2"/>
        <v>12.5</v>
      </c>
      <c r="O42" s="44">
        <v>0.4</v>
      </c>
      <c r="P42" s="45">
        <f t="shared" si="3"/>
        <v>0.05</v>
      </c>
      <c r="Q42" s="240"/>
    </row>
    <row r="43" spans="1:17" ht="16.5" thickTop="1" thickBot="1">
      <c r="A43" s="70"/>
      <c r="B43" s="70"/>
      <c r="C43" s="70"/>
      <c r="D43" s="70"/>
      <c r="E43" s="66">
        <f>COUNTA(E35:E42)</f>
        <v>8</v>
      </c>
      <c r="F43" s="70"/>
      <c r="G43" s="70"/>
      <c r="H43" s="70"/>
      <c r="I43" s="70"/>
      <c r="J43" s="70"/>
      <c r="K43" s="70"/>
      <c r="L43" s="70"/>
      <c r="M43" s="70"/>
      <c r="N43" s="105">
        <f>SUM(N35:N42)</f>
        <v>100</v>
      </c>
      <c r="O43" s="106" t="s">
        <v>103</v>
      </c>
      <c r="P43" s="107">
        <f>SUM(P35:P42)</f>
        <v>0.10625</v>
      </c>
    </row>
    <row r="44" spans="1:17" ht="15.75" thickTop="1">
      <c r="A44" s="70"/>
      <c r="B44" s="70"/>
      <c r="C44" s="70"/>
      <c r="D44" s="70"/>
      <c r="E44" s="70"/>
      <c r="F44" s="70"/>
      <c r="G44" s="70"/>
      <c r="H44" s="70"/>
      <c r="I44" s="70"/>
      <c r="J44" s="70"/>
      <c r="K44" s="70"/>
      <c r="L44" s="70"/>
      <c r="M44" s="70"/>
      <c r="N44" s="16"/>
      <c r="O44" s="15"/>
      <c r="P44" s="17"/>
    </row>
    <row r="45" spans="1:17" ht="11.1" customHeight="1" thickBot="1"/>
    <row r="46" spans="1:17" ht="14.45" customHeight="1">
      <c r="A46" s="192" t="s">
        <v>104</v>
      </c>
      <c r="B46" s="298"/>
      <c r="C46" s="298"/>
      <c r="D46" s="298"/>
      <c r="E46" s="298"/>
      <c r="F46" s="298"/>
      <c r="G46" s="298"/>
      <c r="H46" s="298"/>
      <c r="I46" s="298"/>
      <c r="J46" s="214">
        <f>SUM(H35:H42)</f>
        <v>143097500</v>
      </c>
      <c r="K46" s="215"/>
      <c r="L46" s="215"/>
      <c r="M46" s="215"/>
      <c r="N46" s="215"/>
      <c r="O46" s="215"/>
      <c r="P46" s="215"/>
      <c r="Q46" s="216"/>
    </row>
    <row r="47" spans="1:17" ht="15.75" thickBot="1">
      <c r="A47" s="299"/>
      <c r="B47" s="300"/>
      <c r="C47" s="300"/>
      <c r="D47" s="300"/>
      <c r="E47" s="300"/>
      <c r="F47" s="300"/>
      <c r="G47" s="300"/>
      <c r="H47" s="300"/>
      <c r="I47" s="300"/>
      <c r="J47" s="217"/>
      <c r="K47" s="218"/>
      <c r="L47" s="218"/>
      <c r="M47" s="218"/>
      <c r="N47" s="218"/>
      <c r="O47" s="218"/>
      <c r="P47" s="218"/>
      <c r="Q47" s="219"/>
    </row>
    <row r="49" spans="1:17" ht="15.75" thickBot="1"/>
    <row r="50" spans="1:17">
      <c r="A50" s="192" t="s">
        <v>106</v>
      </c>
      <c r="B50" s="298"/>
      <c r="C50" s="298"/>
      <c r="D50" s="298"/>
      <c r="E50" s="298"/>
      <c r="F50" s="298"/>
      <c r="G50" s="298"/>
      <c r="H50" s="298"/>
      <c r="I50" s="298"/>
      <c r="J50" s="214">
        <f>SUM(J28,J46)</f>
        <v>436021540</v>
      </c>
      <c r="K50" s="215"/>
      <c r="L50" s="215"/>
      <c r="M50" s="215"/>
      <c r="N50" s="215"/>
      <c r="O50" s="215"/>
      <c r="P50" s="215"/>
      <c r="Q50" s="216"/>
    </row>
    <row r="51" spans="1:17" ht="15.75" thickBot="1">
      <c r="A51" s="299"/>
      <c r="B51" s="300"/>
      <c r="C51" s="300"/>
      <c r="D51" s="300"/>
      <c r="E51" s="300"/>
      <c r="F51" s="300"/>
      <c r="G51" s="300"/>
      <c r="H51" s="300"/>
      <c r="I51" s="300"/>
      <c r="J51" s="217"/>
      <c r="K51" s="218"/>
      <c r="L51" s="218"/>
      <c r="M51" s="218"/>
      <c r="N51" s="218"/>
      <c r="O51" s="218"/>
      <c r="P51" s="218"/>
      <c r="Q51" s="219"/>
    </row>
  </sheetData>
  <mergeCells count="43">
    <mergeCell ref="Q7:Q18"/>
    <mergeCell ref="Q19:Q24"/>
    <mergeCell ref="D35:D38"/>
    <mergeCell ref="C35:C38"/>
    <mergeCell ref="B35:B38"/>
    <mergeCell ref="D9:D11"/>
    <mergeCell ref="C9:C11"/>
    <mergeCell ref="B9:B11"/>
    <mergeCell ref="D12:D15"/>
    <mergeCell ref="C12:C15"/>
    <mergeCell ref="B12:B15"/>
    <mergeCell ref="Q35:Q42"/>
    <mergeCell ref="B7:B8"/>
    <mergeCell ref="D7:D8"/>
    <mergeCell ref="C7:C8"/>
    <mergeCell ref="A50:I51"/>
    <mergeCell ref="J50:Q51"/>
    <mergeCell ref="A28:I29"/>
    <mergeCell ref="J28:Q29"/>
    <mergeCell ref="A33:L33"/>
    <mergeCell ref="M33:P33"/>
    <mergeCell ref="A46:I47"/>
    <mergeCell ref="J46:Q47"/>
    <mergeCell ref="D40:D42"/>
    <mergeCell ref="C40:C42"/>
    <mergeCell ref="B40:B42"/>
    <mergeCell ref="A35:A42"/>
    <mergeCell ref="A1:A2"/>
    <mergeCell ref="B1:O2"/>
    <mergeCell ref="A4:Q4"/>
    <mergeCell ref="A5:L5"/>
    <mergeCell ref="M5:P5"/>
    <mergeCell ref="A7:A15"/>
    <mergeCell ref="D22:D24"/>
    <mergeCell ref="C22:C24"/>
    <mergeCell ref="B22:B24"/>
    <mergeCell ref="A16:A24"/>
    <mergeCell ref="D17:D18"/>
    <mergeCell ref="C17:C18"/>
    <mergeCell ref="B17:B18"/>
    <mergeCell ref="D19:D21"/>
    <mergeCell ref="C19:C21"/>
    <mergeCell ref="B19:B21"/>
  </mergeCells>
  <conditionalFormatting sqref="O7:O24">
    <cfRule type="iconSet" priority="29">
      <iconSet iconSet="3Symbols">
        <cfvo type="percent" val="0"/>
        <cfvo type="num" val="0.55000000000000004"/>
        <cfvo type="num" val="0.8"/>
      </iconSet>
    </cfRule>
  </conditionalFormatting>
  <conditionalFormatting sqref="O25">
    <cfRule type="iconSet" priority="5">
      <iconSet iconSet="3Symbols">
        <cfvo type="percent" val="0"/>
        <cfvo type="num" val="0.55000000000000004"/>
        <cfvo type="num" val="0.8"/>
      </iconSet>
    </cfRule>
  </conditionalFormatting>
  <conditionalFormatting sqref="O26">
    <cfRule type="iconSet" priority="9">
      <iconSet iconSet="3Symbols">
        <cfvo type="percent" val="0"/>
        <cfvo type="num" val="0.55000000000000004"/>
        <cfvo type="num" val="0.8"/>
      </iconSet>
    </cfRule>
  </conditionalFormatting>
  <conditionalFormatting sqref="O35:O42">
    <cfRule type="iconSet" priority="28">
      <iconSet iconSet="3Symbols">
        <cfvo type="percent" val="0"/>
        <cfvo type="num" val="0.55000000000000004"/>
        <cfvo type="num" val="0.8"/>
      </iconSet>
    </cfRule>
  </conditionalFormatting>
  <conditionalFormatting sqref="O43">
    <cfRule type="iconSet" priority="2">
      <iconSet iconSet="3Symbols">
        <cfvo type="percent" val="0"/>
        <cfvo type="num" val="0.55000000000000004"/>
        <cfvo type="num" val="0.8"/>
      </iconSet>
    </cfRule>
  </conditionalFormatting>
  <conditionalFormatting sqref="O44">
    <cfRule type="iconSet" priority="4">
      <iconSet iconSet="3Symbols">
        <cfvo type="percent" val="0"/>
        <cfvo type="num" val="0.55000000000000004"/>
        <cfvo type="num" val="0.8"/>
      </iconSet>
    </cfRule>
  </conditionalFormatting>
  <hyperlinks>
    <hyperlink ref="M19" r:id="rId1"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2&amp;viewid=7b906dff%2D9fff%2D47b7%2Db387%2D041fbb839eeb" xr:uid="{8899D626-4DE7-4BFC-A219-4FE711545637}"/>
    <hyperlink ref="M20" r:id="rId2"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2&amp;viewid=7b906dff%2D9fff%2D47b7%2Db387%2D041fbb839eeb" xr:uid="{5EE59E21-6CDA-4971-A57E-A120E344AEF0}"/>
    <hyperlink ref="M35" r:id="rId3"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4%2FCAPACITACIONES%20SEMILLEROS%20Y%20BIBLIOTECA&amp;viewid=7b906dff%2D9fff%2D47b7%2Db387%2D041fbb839eeb" xr:uid="{388A3806-BD39-4287-BB4C-773A9CFCEA69}"/>
    <hyperlink ref="M38" r:id="rId4" xr:uid="{DADE27A4-8921-434E-B0E9-CB54AADF3AE9}"/>
    <hyperlink ref="M42" r:id="rId5"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6&amp;viewid=7b906dff%2D9fff%2D47b7%2Db387%2D041fbb839eeb" xr:uid="{DD8A2A46-5E36-4B55-9D84-BA087567EC23}"/>
    <hyperlink ref="M12" r:id="rId6"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10%2FF10%5FP1&amp;viewid=7b906dff%2D9fff%2D47b7%2Db387%2D041fbb839eeb" xr:uid="{AEE38DC6-61CE-4E5E-BFE9-CA0108C38216}"/>
  </hyperlinks>
  <pageMargins left="0.7" right="0.7" top="0.75" bottom="0.75" header="0.3" footer="0.3"/>
  <pageSetup orientation="portrait" horizontalDpi="360" verticalDpi="360" r:id="rId7"/>
  <drawing r:id="rId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Q44"/>
  <sheetViews>
    <sheetView tabSelected="1" topLeftCell="C19" zoomScale="96" zoomScaleNormal="96" workbookViewId="0">
      <selection activeCell="U29" sqref="U29"/>
    </sheetView>
  </sheetViews>
  <sheetFormatPr defaultColWidth="11.42578125" defaultRowHeight="15"/>
  <cols>
    <col min="1" max="1" width="34.85546875" style="72" customWidth="1"/>
    <col min="2" max="2" width="44.85546875" style="72" customWidth="1"/>
    <col min="3" max="3" width="55.42578125" style="72" customWidth="1"/>
    <col min="4" max="4" width="54" style="72" customWidth="1"/>
    <col min="5" max="5" width="54.28515625" style="72" customWidth="1"/>
    <col min="6" max="6" width="38" style="72" customWidth="1"/>
    <col min="7" max="7" width="24.7109375" style="72" customWidth="1"/>
    <col min="8" max="8" width="21.42578125" style="72" customWidth="1"/>
    <col min="9" max="9" width="26.710937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52.5" customHeight="1" thickBot="1">
      <c r="A1" s="193"/>
      <c r="B1" s="208" t="s">
        <v>0</v>
      </c>
      <c r="C1" s="209"/>
      <c r="D1" s="209"/>
      <c r="E1" s="209"/>
      <c r="F1" s="209"/>
      <c r="G1" s="209"/>
      <c r="H1" s="209"/>
      <c r="I1" s="209"/>
      <c r="J1" s="209"/>
      <c r="K1" s="209"/>
      <c r="L1" s="209"/>
      <c r="M1" s="209"/>
      <c r="N1" s="209"/>
      <c r="O1" s="210"/>
      <c r="P1" s="28" t="s">
        <v>1</v>
      </c>
      <c r="Q1" s="116" t="s">
        <v>2</v>
      </c>
    </row>
    <row r="2" spans="1:17" ht="57" customHeight="1" thickBot="1">
      <c r="A2" s="294"/>
      <c r="B2" s="211"/>
      <c r="C2" s="212"/>
      <c r="D2" s="212"/>
      <c r="E2" s="212"/>
      <c r="F2" s="212"/>
      <c r="G2" s="212"/>
      <c r="H2" s="212"/>
      <c r="I2" s="212"/>
      <c r="J2" s="212"/>
      <c r="K2" s="212"/>
      <c r="L2" s="212"/>
      <c r="M2" s="212"/>
      <c r="N2" s="212"/>
      <c r="O2" s="213"/>
      <c r="P2" s="29" t="s">
        <v>3</v>
      </c>
      <c r="Q2" s="117" t="s">
        <v>4</v>
      </c>
    </row>
    <row r="3" spans="1:17" ht="15.75" thickBot="1"/>
    <row r="4" spans="1:17" ht="33" customHeight="1" thickBot="1">
      <c r="A4" s="196" t="s">
        <v>764</v>
      </c>
      <c r="B4" s="197"/>
      <c r="C4" s="197"/>
      <c r="D4" s="197"/>
      <c r="E4" s="197"/>
      <c r="F4" s="197"/>
      <c r="G4" s="197"/>
      <c r="H4" s="197"/>
      <c r="I4" s="197"/>
      <c r="J4" s="197"/>
      <c r="K4" s="197"/>
      <c r="L4" s="197"/>
      <c r="M4" s="197"/>
      <c r="N4" s="197"/>
      <c r="O4" s="197"/>
      <c r="P4" s="197"/>
      <c r="Q4" s="198"/>
    </row>
    <row r="5" spans="1:17" ht="51.75" customHeight="1" thickBot="1">
      <c r="A5" s="199" t="s">
        <v>765</v>
      </c>
      <c r="B5" s="200"/>
      <c r="C5" s="200"/>
      <c r="D5" s="200"/>
      <c r="E5" s="200"/>
      <c r="F5" s="200"/>
      <c r="G5" s="200"/>
      <c r="H5" s="200"/>
      <c r="I5" s="200"/>
      <c r="J5" s="200"/>
      <c r="K5" s="200"/>
      <c r="L5" s="201"/>
      <c r="M5" s="199" t="s">
        <v>14</v>
      </c>
      <c r="N5" s="200"/>
      <c r="O5" s="200"/>
      <c r="P5" s="200"/>
      <c r="Q5" s="62"/>
    </row>
    <row r="6" spans="1:17" ht="143.25" customHeight="1" thickBot="1">
      <c r="A6" s="46" t="s">
        <v>15</v>
      </c>
      <c r="B6" s="47" t="s">
        <v>16</v>
      </c>
      <c r="C6" s="47" t="s">
        <v>17</v>
      </c>
      <c r="D6" s="47" t="s">
        <v>18</v>
      </c>
      <c r="E6" s="47" t="s">
        <v>19</v>
      </c>
      <c r="F6" s="47" t="s">
        <v>20</v>
      </c>
      <c r="G6" s="47" t="s">
        <v>21</v>
      </c>
      <c r="H6" s="47" t="s">
        <v>22</v>
      </c>
      <c r="I6" s="47" t="s">
        <v>23</v>
      </c>
      <c r="J6" s="47" t="s">
        <v>24</v>
      </c>
      <c r="K6" s="47" t="s">
        <v>25</v>
      </c>
      <c r="L6" s="47" t="s">
        <v>26</v>
      </c>
      <c r="M6" s="48" t="s">
        <v>27</v>
      </c>
      <c r="N6" s="48" t="s">
        <v>28</v>
      </c>
      <c r="O6" s="48" t="s">
        <v>29</v>
      </c>
      <c r="P6" s="48" t="s">
        <v>30</v>
      </c>
      <c r="Q6" s="49" t="s">
        <v>31</v>
      </c>
    </row>
    <row r="7" spans="1:17" ht="78.75" customHeight="1">
      <c r="A7" s="247" t="s">
        <v>766</v>
      </c>
      <c r="B7" s="247" t="s">
        <v>767</v>
      </c>
      <c r="C7" s="247" t="s">
        <v>768</v>
      </c>
      <c r="D7" s="233" t="s">
        <v>769</v>
      </c>
      <c r="E7" s="63" t="s">
        <v>770</v>
      </c>
      <c r="F7" s="63" t="s">
        <v>771</v>
      </c>
      <c r="G7" s="63" t="s">
        <v>772</v>
      </c>
      <c r="H7" s="64">
        <v>0</v>
      </c>
      <c r="I7" s="63" t="s">
        <v>773</v>
      </c>
      <c r="J7" s="63" t="s">
        <v>40</v>
      </c>
      <c r="K7" s="65">
        <v>45139</v>
      </c>
      <c r="L7" s="65">
        <v>45870</v>
      </c>
      <c r="M7" s="151" t="s">
        <v>774</v>
      </c>
      <c r="N7" s="43">
        <f>(100/12)</f>
        <v>8.3333333333333339</v>
      </c>
      <c r="O7" s="44">
        <v>0</v>
      </c>
      <c r="P7" s="45">
        <v>0</v>
      </c>
      <c r="Q7" s="233" t="s">
        <v>775</v>
      </c>
    </row>
    <row r="8" spans="1:17" ht="126.75" customHeight="1">
      <c r="A8" s="248"/>
      <c r="B8" s="248"/>
      <c r="C8" s="248"/>
      <c r="D8" s="240"/>
      <c r="E8" s="67" t="s">
        <v>776</v>
      </c>
      <c r="F8" s="67" t="s">
        <v>777</v>
      </c>
      <c r="G8" s="67" t="s">
        <v>214</v>
      </c>
      <c r="H8" s="68">
        <v>0</v>
      </c>
      <c r="I8" s="67" t="s">
        <v>778</v>
      </c>
      <c r="J8" s="63" t="s">
        <v>40</v>
      </c>
      <c r="K8" s="65">
        <v>45139</v>
      </c>
      <c r="L8" s="65">
        <v>45870</v>
      </c>
      <c r="M8" s="67"/>
      <c r="N8" s="43">
        <f t="shared" ref="N8:N18" si="0">(100/12)</f>
        <v>8.3333333333333339</v>
      </c>
      <c r="O8" s="44">
        <v>0</v>
      </c>
      <c r="P8" s="45">
        <v>0</v>
      </c>
      <c r="Q8" s="240"/>
    </row>
    <row r="9" spans="1:17" ht="266.25" customHeight="1">
      <c r="A9" s="248"/>
      <c r="B9" s="248"/>
      <c r="C9" s="248"/>
      <c r="D9" s="240"/>
      <c r="E9" s="67" t="s">
        <v>779</v>
      </c>
      <c r="F9" s="67" t="s">
        <v>780</v>
      </c>
      <c r="G9" s="67" t="s">
        <v>781</v>
      </c>
      <c r="H9" s="68">
        <v>6116000</v>
      </c>
      <c r="I9" s="67" t="s">
        <v>721</v>
      </c>
      <c r="J9" s="63" t="s">
        <v>40</v>
      </c>
      <c r="K9" s="65">
        <v>45139</v>
      </c>
      <c r="L9" s="65">
        <v>45870</v>
      </c>
      <c r="M9" s="148" t="s">
        <v>782</v>
      </c>
      <c r="N9" s="43">
        <f t="shared" si="0"/>
        <v>8.3333333333333339</v>
      </c>
      <c r="O9" s="44">
        <v>0.2</v>
      </c>
      <c r="P9" s="45">
        <v>0.2</v>
      </c>
      <c r="Q9" s="240"/>
    </row>
    <row r="10" spans="1:17" ht="59.25" customHeight="1">
      <c r="A10" s="248" t="s">
        <v>783</v>
      </c>
      <c r="B10" s="248" t="s">
        <v>784</v>
      </c>
      <c r="C10" s="248" t="s">
        <v>785</v>
      </c>
      <c r="D10" s="240" t="s">
        <v>786</v>
      </c>
      <c r="E10" s="67" t="s">
        <v>787</v>
      </c>
      <c r="F10" s="67" t="s">
        <v>788</v>
      </c>
      <c r="G10" s="67" t="s">
        <v>789</v>
      </c>
      <c r="H10" s="68">
        <v>0</v>
      </c>
      <c r="I10" s="67" t="s">
        <v>790</v>
      </c>
      <c r="J10" s="63" t="s">
        <v>40</v>
      </c>
      <c r="K10" s="65">
        <v>45139</v>
      </c>
      <c r="L10" s="65">
        <v>45870</v>
      </c>
      <c r="M10" s="141"/>
      <c r="N10" s="43">
        <f t="shared" si="0"/>
        <v>8.3333333333333339</v>
      </c>
      <c r="O10" s="44">
        <v>0</v>
      </c>
      <c r="P10" s="45">
        <v>0</v>
      </c>
      <c r="Q10" s="240" t="s">
        <v>791</v>
      </c>
    </row>
    <row r="11" spans="1:17" ht="135">
      <c r="A11" s="248"/>
      <c r="B11" s="248"/>
      <c r="C11" s="248"/>
      <c r="D11" s="240"/>
      <c r="E11" s="67" t="s">
        <v>792</v>
      </c>
      <c r="F11" s="67" t="s">
        <v>793</v>
      </c>
      <c r="G11" s="67" t="s">
        <v>789</v>
      </c>
      <c r="H11" s="68">
        <v>0</v>
      </c>
      <c r="I11" s="67" t="s">
        <v>790</v>
      </c>
      <c r="J11" s="63" t="s">
        <v>40</v>
      </c>
      <c r="K11" s="65">
        <v>45139</v>
      </c>
      <c r="L11" s="65">
        <v>45870</v>
      </c>
      <c r="M11" s="148" t="s">
        <v>794</v>
      </c>
      <c r="N11" s="43">
        <f t="shared" si="0"/>
        <v>8.3333333333333339</v>
      </c>
      <c r="O11" s="44">
        <v>0.5</v>
      </c>
      <c r="P11" s="45">
        <v>0.2</v>
      </c>
      <c r="Q11" s="240"/>
    </row>
    <row r="12" spans="1:17" ht="135">
      <c r="A12" s="248"/>
      <c r="B12" s="248" t="s">
        <v>795</v>
      </c>
      <c r="C12" s="248" t="s">
        <v>796</v>
      </c>
      <c r="D12" s="240" t="s">
        <v>797</v>
      </c>
      <c r="E12" s="67" t="s">
        <v>798</v>
      </c>
      <c r="F12" s="67" t="s">
        <v>799</v>
      </c>
      <c r="G12" s="67" t="s">
        <v>772</v>
      </c>
      <c r="H12" s="68">
        <v>0</v>
      </c>
      <c r="I12" s="67" t="s">
        <v>773</v>
      </c>
      <c r="J12" s="63" t="s">
        <v>40</v>
      </c>
      <c r="K12" s="65">
        <v>45139</v>
      </c>
      <c r="L12" s="65">
        <v>45870</v>
      </c>
      <c r="M12" s="148" t="s">
        <v>774</v>
      </c>
      <c r="N12" s="43">
        <f t="shared" si="0"/>
        <v>8.3333333333333339</v>
      </c>
      <c r="O12" s="44">
        <v>0.1</v>
      </c>
      <c r="P12" s="45">
        <v>0.2</v>
      </c>
      <c r="Q12" s="240"/>
    </row>
    <row r="13" spans="1:17" ht="60.75" customHeight="1">
      <c r="A13" s="248"/>
      <c r="B13" s="248"/>
      <c r="C13" s="248"/>
      <c r="D13" s="240"/>
      <c r="E13" s="67" t="s">
        <v>800</v>
      </c>
      <c r="F13" s="67" t="s">
        <v>801</v>
      </c>
      <c r="G13" s="67" t="s">
        <v>802</v>
      </c>
      <c r="H13" s="68">
        <v>5950000</v>
      </c>
      <c r="I13" s="67" t="s">
        <v>803</v>
      </c>
      <c r="J13" s="63" t="s">
        <v>40</v>
      </c>
      <c r="K13" s="65">
        <v>45139</v>
      </c>
      <c r="L13" s="65">
        <v>45870</v>
      </c>
      <c r="M13" s="67"/>
      <c r="N13" s="43">
        <f t="shared" si="0"/>
        <v>8.3333333333333339</v>
      </c>
      <c r="O13" s="44">
        <v>0</v>
      </c>
      <c r="P13" s="45">
        <v>0</v>
      </c>
      <c r="Q13" s="240"/>
    </row>
    <row r="14" spans="1:17" ht="73.5" customHeight="1">
      <c r="A14" s="248"/>
      <c r="B14" s="248" t="s">
        <v>804</v>
      </c>
      <c r="C14" s="248" t="s">
        <v>805</v>
      </c>
      <c r="D14" s="240" t="s">
        <v>806</v>
      </c>
      <c r="E14" s="67" t="s">
        <v>807</v>
      </c>
      <c r="F14" s="67" t="s">
        <v>808</v>
      </c>
      <c r="G14" s="67" t="s">
        <v>809</v>
      </c>
      <c r="H14" s="68">
        <v>7420000</v>
      </c>
      <c r="I14" s="67" t="s">
        <v>810</v>
      </c>
      <c r="J14" s="63" t="s">
        <v>40</v>
      </c>
      <c r="K14" s="65">
        <v>45139</v>
      </c>
      <c r="L14" s="65">
        <v>45870</v>
      </c>
      <c r="M14" s="67"/>
      <c r="N14" s="43">
        <f t="shared" si="0"/>
        <v>8.3333333333333339</v>
      </c>
      <c r="O14" s="44">
        <v>0</v>
      </c>
      <c r="P14" s="45">
        <v>0</v>
      </c>
      <c r="Q14" s="240"/>
    </row>
    <row r="15" spans="1:17" ht="60">
      <c r="A15" s="248"/>
      <c r="B15" s="248"/>
      <c r="C15" s="248"/>
      <c r="D15" s="240"/>
      <c r="E15" s="67" t="s">
        <v>811</v>
      </c>
      <c r="F15" s="67" t="s">
        <v>812</v>
      </c>
      <c r="G15" s="67" t="s">
        <v>809</v>
      </c>
      <c r="H15" s="68">
        <v>0</v>
      </c>
      <c r="I15" s="67" t="s">
        <v>773</v>
      </c>
      <c r="J15" s="63" t="s">
        <v>40</v>
      </c>
      <c r="K15" s="65">
        <v>45139</v>
      </c>
      <c r="L15" s="65">
        <v>45870</v>
      </c>
      <c r="M15" s="67"/>
      <c r="N15" s="43">
        <f t="shared" si="0"/>
        <v>8.3333333333333339</v>
      </c>
      <c r="O15" s="44">
        <v>0</v>
      </c>
      <c r="P15" s="45">
        <v>0</v>
      </c>
      <c r="Q15" s="240"/>
    </row>
    <row r="16" spans="1:17" ht="129.75" customHeight="1">
      <c r="A16" s="248" t="s">
        <v>813</v>
      </c>
      <c r="B16" s="76" t="s">
        <v>814</v>
      </c>
      <c r="C16" s="76" t="s">
        <v>815</v>
      </c>
      <c r="D16" s="67" t="s">
        <v>816</v>
      </c>
      <c r="E16" s="67" t="s">
        <v>817</v>
      </c>
      <c r="F16" s="67" t="s">
        <v>818</v>
      </c>
      <c r="G16" s="67" t="s">
        <v>819</v>
      </c>
      <c r="H16" s="68">
        <v>0</v>
      </c>
      <c r="I16" s="67" t="s">
        <v>790</v>
      </c>
      <c r="J16" s="63" t="s">
        <v>40</v>
      </c>
      <c r="K16" s="65">
        <v>45139</v>
      </c>
      <c r="L16" s="65">
        <v>45870</v>
      </c>
      <c r="M16" s="67"/>
      <c r="N16" s="43">
        <f t="shared" si="0"/>
        <v>8.3333333333333339</v>
      </c>
      <c r="O16" s="44">
        <v>0</v>
      </c>
      <c r="P16" s="45">
        <v>0</v>
      </c>
      <c r="Q16" s="240" t="s">
        <v>820</v>
      </c>
    </row>
    <row r="17" spans="1:17" ht="103.5" customHeight="1">
      <c r="A17" s="248"/>
      <c r="B17" s="248" t="s">
        <v>821</v>
      </c>
      <c r="C17" s="248" t="s">
        <v>822</v>
      </c>
      <c r="D17" s="240" t="s">
        <v>823</v>
      </c>
      <c r="E17" s="67" t="s">
        <v>824</v>
      </c>
      <c r="F17" s="67" t="s">
        <v>825</v>
      </c>
      <c r="G17" s="67" t="s">
        <v>826</v>
      </c>
      <c r="H17" s="68">
        <v>0</v>
      </c>
      <c r="I17" s="67" t="s">
        <v>790</v>
      </c>
      <c r="J17" s="63" t="s">
        <v>40</v>
      </c>
      <c r="K17" s="65">
        <v>45139</v>
      </c>
      <c r="L17" s="65">
        <v>45870</v>
      </c>
      <c r="M17" s="67"/>
      <c r="N17" s="43">
        <f t="shared" si="0"/>
        <v>8.3333333333333339</v>
      </c>
      <c r="O17" s="44">
        <v>0</v>
      </c>
      <c r="P17" s="45">
        <v>0</v>
      </c>
      <c r="Q17" s="240"/>
    </row>
    <row r="18" spans="1:17" ht="105">
      <c r="A18" s="248"/>
      <c r="B18" s="248"/>
      <c r="C18" s="248"/>
      <c r="D18" s="240"/>
      <c r="E18" s="67" t="s">
        <v>827</v>
      </c>
      <c r="F18" s="67" t="s">
        <v>828</v>
      </c>
      <c r="G18" s="67" t="s">
        <v>829</v>
      </c>
      <c r="H18" s="68">
        <v>9520000</v>
      </c>
      <c r="I18" s="67" t="s">
        <v>830</v>
      </c>
      <c r="J18" s="63" t="s">
        <v>40</v>
      </c>
      <c r="K18" s="65">
        <v>45139</v>
      </c>
      <c r="L18" s="65">
        <v>45870</v>
      </c>
      <c r="M18" s="67"/>
      <c r="N18" s="43">
        <f t="shared" si="0"/>
        <v>8.3333333333333339</v>
      </c>
      <c r="O18" s="44">
        <v>0</v>
      </c>
      <c r="P18" s="45">
        <v>0</v>
      </c>
      <c r="Q18" s="240"/>
    </row>
    <row r="19" spans="1:17">
      <c r="A19" s="70"/>
      <c r="B19" s="70"/>
      <c r="C19" s="70"/>
      <c r="D19" s="70"/>
      <c r="E19" s="71">
        <f>COUNTA(E7:E18)</f>
        <v>12</v>
      </c>
      <c r="F19" s="70"/>
      <c r="G19" s="70"/>
      <c r="H19" s="70"/>
      <c r="I19" s="70"/>
      <c r="J19" s="70"/>
      <c r="K19" s="70"/>
      <c r="L19" s="70"/>
      <c r="M19" s="70"/>
      <c r="N19" s="105">
        <f>SUM(N7:N18)</f>
        <v>99.999999999999986</v>
      </c>
      <c r="O19" s="106" t="s">
        <v>103</v>
      </c>
      <c r="P19" s="107">
        <f>SUM(P7:P18)</f>
        <v>0.60000000000000009</v>
      </c>
    </row>
    <row r="20" spans="1:17" ht="15.75" thickTop="1">
      <c r="A20" s="70"/>
      <c r="B20" s="70"/>
      <c r="C20" s="70"/>
      <c r="D20" s="70"/>
      <c r="E20" s="70"/>
      <c r="F20" s="70"/>
      <c r="G20" s="70"/>
      <c r="H20" s="70"/>
      <c r="I20" s="70"/>
      <c r="J20" s="70"/>
      <c r="K20" s="70"/>
      <c r="L20" s="70"/>
      <c r="M20" s="70"/>
      <c r="N20" s="16"/>
      <c r="O20" s="15"/>
      <c r="P20" s="17"/>
    </row>
    <row r="21" spans="1:17" ht="15.75" thickBot="1"/>
    <row r="22" spans="1:17" ht="14.45" customHeight="1">
      <c r="A22" s="192" t="s">
        <v>104</v>
      </c>
      <c r="B22" s="298"/>
      <c r="C22" s="298"/>
      <c r="D22" s="298"/>
      <c r="E22" s="298"/>
      <c r="F22" s="298"/>
      <c r="G22" s="298"/>
      <c r="H22" s="298"/>
      <c r="I22" s="298"/>
      <c r="J22" s="214">
        <f>SUM(H7:H18)</f>
        <v>29006000</v>
      </c>
      <c r="K22" s="215"/>
      <c r="L22" s="215"/>
      <c r="M22" s="215"/>
      <c r="N22" s="215"/>
      <c r="O22" s="215"/>
      <c r="P22" s="215"/>
      <c r="Q22" s="216"/>
    </row>
    <row r="23" spans="1:17" ht="15.75" thickBot="1">
      <c r="A23" s="299"/>
      <c r="B23" s="300"/>
      <c r="C23" s="300"/>
      <c r="D23" s="300"/>
      <c r="E23" s="300"/>
      <c r="F23" s="300"/>
      <c r="G23" s="300"/>
      <c r="H23" s="300"/>
      <c r="I23" s="300"/>
      <c r="J23" s="217"/>
      <c r="K23" s="218"/>
      <c r="L23" s="218"/>
      <c r="M23" s="218"/>
      <c r="N23" s="218"/>
      <c r="O23" s="218"/>
      <c r="P23" s="218"/>
      <c r="Q23" s="219"/>
    </row>
    <row r="26" spans="1:17" ht="15.75" thickBot="1"/>
    <row r="27" spans="1:17" ht="68.45" customHeight="1" thickBot="1">
      <c r="A27" s="199" t="s">
        <v>831</v>
      </c>
      <c r="B27" s="200"/>
      <c r="C27" s="200"/>
      <c r="D27" s="200"/>
      <c r="E27" s="200"/>
      <c r="F27" s="200"/>
      <c r="G27" s="200"/>
      <c r="H27" s="200"/>
      <c r="I27" s="200"/>
      <c r="J27" s="200"/>
      <c r="K27" s="200"/>
      <c r="L27" s="201"/>
      <c r="M27" s="199" t="s">
        <v>14</v>
      </c>
      <c r="N27" s="200"/>
      <c r="O27" s="200"/>
      <c r="P27" s="200"/>
      <c r="Q27" s="62"/>
    </row>
    <row r="28" spans="1:17" ht="48" thickBot="1">
      <c r="A28" s="46" t="s">
        <v>15</v>
      </c>
      <c r="B28" s="47" t="s">
        <v>16</v>
      </c>
      <c r="C28" s="47" t="s">
        <v>17</v>
      </c>
      <c r="D28" s="47" t="s">
        <v>18</v>
      </c>
      <c r="E28" s="47" t="s">
        <v>19</v>
      </c>
      <c r="F28" s="47" t="s">
        <v>20</v>
      </c>
      <c r="G28" s="47" t="s">
        <v>21</v>
      </c>
      <c r="H28" s="47" t="s">
        <v>22</v>
      </c>
      <c r="I28" s="47" t="s">
        <v>23</v>
      </c>
      <c r="J28" s="47" t="s">
        <v>24</v>
      </c>
      <c r="K28" s="47" t="s">
        <v>25</v>
      </c>
      <c r="L28" s="47" t="s">
        <v>26</v>
      </c>
      <c r="M28" s="48" t="s">
        <v>27</v>
      </c>
      <c r="N28" s="48" t="s">
        <v>28</v>
      </c>
      <c r="O28" s="48" t="s">
        <v>29</v>
      </c>
      <c r="P28" s="48" t="s">
        <v>30</v>
      </c>
      <c r="Q28" s="49" t="s">
        <v>31</v>
      </c>
    </row>
    <row r="29" spans="1:17" ht="244.5" customHeight="1">
      <c r="A29" s="233" t="s">
        <v>832</v>
      </c>
      <c r="B29" s="233" t="s">
        <v>833</v>
      </c>
      <c r="C29" s="233" t="s">
        <v>834</v>
      </c>
      <c r="D29" s="233" t="s">
        <v>835</v>
      </c>
      <c r="E29" s="63" t="s">
        <v>836</v>
      </c>
      <c r="F29" s="63" t="s">
        <v>837</v>
      </c>
      <c r="G29" s="63" t="s">
        <v>838</v>
      </c>
      <c r="H29" s="64">
        <v>0</v>
      </c>
      <c r="I29" s="63" t="s">
        <v>790</v>
      </c>
      <c r="J29" s="63" t="s">
        <v>40</v>
      </c>
      <c r="K29" s="65">
        <v>45139</v>
      </c>
      <c r="L29" s="65">
        <v>45870</v>
      </c>
      <c r="M29" s="145" t="s">
        <v>839</v>
      </c>
      <c r="N29" s="43">
        <f>(100/$E$35)</f>
        <v>16.666666666666668</v>
      </c>
      <c r="O29" s="44">
        <v>0.7</v>
      </c>
      <c r="P29" s="45">
        <f t="shared" ref="P29:P34" si="1">(N29*O29)/100</f>
        <v>0.11666666666666665</v>
      </c>
      <c r="Q29" s="233" t="s">
        <v>840</v>
      </c>
    </row>
    <row r="30" spans="1:17" ht="89.25">
      <c r="A30" s="240"/>
      <c r="B30" s="240"/>
      <c r="C30" s="240"/>
      <c r="D30" s="240"/>
      <c r="E30" s="67" t="s">
        <v>841</v>
      </c>
      <c r="F30" s="67" t="s">
        <v>842</v>
      </c>
      <c r="G30" s="67" t="s">
        <v>838</v>
      </c>
      <c r="H30" s="68">
        <v>0</v>
      </c>
      <c r="I30" s="67" t="s">
        <v>790</v>
      </c>
      <c r="J30" s="63" t="s">
        <v>40</v>
      </c>
      <c r="K30" s="65">
        <v>45139</v>
      </c>
      <c r="L30" s="65">
        <v>45870</v>
      </c>
      <c r="M30" s="141" t="s">
        <v>843</v>
      </c>
      <c r="N30" s="43">
        <f t="shared" ref="N30:N34" si="2">(100/$E$35)</f>
        <v>16.666666666666668</v>
      </c>
      <c r="O30" s="44">
        <v>0.8</v>
      </c>
      <c r="P30" s="45">
        <f t="shared" si="1"/>
        <v>0.13333333333333336</v>
      </c>
      <c r="Q30" s="240"/>
    </row>
    <row r="31" spans="1:17" ht="74.25">
      <c r="A31" s="240"/>
      <c r="B31" s="240" t="s">
        <v>844</v>
      </c>
      <c r="C31" s="240" t="s">
        <v>845</v>
      </c>
      <c r="D31" s="240" t="s">
        <v>845</v>
      </c>
      <c r="E31" s="67" t="s">
        <v>846</v>
      </c>
      <c r="F31" s="67" t="s">
        <v>847</v>
      </c>
      <c r="G31" s="67" t="s">
        <v>838</v>
      </c>
      <c r="H31" s="68">
        <v>0</v>
      </c>
      <c r="I31" s="67" t="s">
        <v>790</v>
      </c>
      <c r="J31" s="63" t="s">
        <v>40</v>
      </c>
      <c r="K31" s="65">
        <v>45139</v>
      </c>
      <c r="L31" s="65">
        <v>45870</v>
      </c>
      <c r="M31" s="141" t="s">
        <v>843</v>
      </c>
      <c r="N31" s="43">
        <f t="shared" si="2"/>
        <v>16.666666666666668</v>
      </c>
      <c r="O31" s="44">
        <v>0.7</v>
      </c>
      <c r="P31" s="45">
        <f t="shared" si="1"/>
        <v>0.11666666666666665</v>
      </c>
      <c r="Q31" s="240"/>
    </row>
    <row r="32" spans="1:17" ht="89.25">
      <c r="A32" s="240"/>
      <c r="B32" s="240"/>
      <c r="C32" s="240"/>
      <c r="D32" s="240"/>
      <c r="E32" s="67" t="s">
        <v>848</v>
      </c>
      <c r="F32" s="67" t="s">
        <v>849</v>
      </c>
      <c r="G32" s="67" t="s">
        <v>838</v>
      </c>
      <c r="H32" s="68">
        <v>0</v>
      </c>
      <c r="I32" s="67" t="s">
        <v>790</v>
      </c>
      <c r="J32" s="63" t="s">
        <v>40</v>
      </c>
      <c r="K32" s="65">
        <v>45139</v>
      </c>
      <c r="L32" s="65">
        <v>45870</v>
      </c>
      <c r="M32" s="67"/>
      <c r="N32" s="43">
        <f t="shared" si="2"/>
        <v>16.666666666666668</v>
      </c>
      <c r="O32" s="44">
        <v>0.3</v>
      </c>
      <c r="P32" s="45">
        <f t="shared" si="1"/>
        <v>0.05</v>
      </c>
      <c r="Q32" s="240"/>
    </row>
    <row r="33" spans="1:17" ht="90">
      <c r="A33" s="240"/>
      <c r="B33" s="240" t="s">
        <v>850</v>
      </c>
      <c r="C33" s="240" t="s">
        <v>851</v>
      </c>
      <c r="D33" s="240" t="s">
        <v>852</v>
      </c>
      <c r="E33" s="67" t="s">
        <v>853</v>
      </c>
      <c r="F33" s="67" t="s">
        <v>854</v>
      </c>
      <c r="G33" s="67" t="s">
        <v>838</v>
      </c>
      <c r="H33" s="68">
        <v>0</v>
      </c>
      <c r="I33" s="67" t="s">
        <v>790</v>
      </c>
      <c r="J33" s="63" t="s">
        <v>40</v>
      </c>
      <c r="K33" s="65">
        <v>45139</v>
      </c>
      <c r="L33" s="65">
        <v>45870</v>
      </c>
      <c r="M33" s="141" t="s">
        <v>843</v>
      </c>
      <c r="N33" s="43">
        <f t="shared" si="2"/>
        <v>16.666666666666668</v>
      </c>
      <c r="O33" s="44">
        <v>0.2</v>
      </c>
      <c r="P33" s="45">
        <f t="shared" si="1"/>
        <v>3.333333333333334E-2</v>
      </c>
      <c r="Q33" s="240"/>
    </row>
    <row r="34" spans="1:17" ht="90">
      <c r="A34" s="240"/>
      <c r="B34" s="240"/>
      <c r="C34" s="240"/>
      <c r="D34" s="240"/>
      <c r="E34" s="67" t="s">
        <v>855</v>
      </c>
      <c r="F34" s="67" t="s">
        <v>856</v>
      </c>
      <c r="G34" s="67" t="s">
        <v>838</v>
      </c>
      <c r="H34" s="68">
        <v>0</v>
      </c>
      <c r="I34" s="67" t="s">
        <v>790</v>
      </c>
      <c r="J34" s="63" t="s">
        <v>40</v>
      </c>
      <c r="K34" s="65">
        <v>45139</v>
      </c>
      <c r="L34" s="65">
        <v>45870</v>
      </c>
      <c r="M34" s="67"/>
      <c r="N34" s="43">
        <f t="shared" si="2"/>
        <v>16.666666666666668</v>
      </c>
      <c r="O34" s="44">
        <v>0</v>
      </c>
      <c r="P34" s="45">
        <f t="shared" si="1"/>
        <v>0</v>
      </c>
      <c r="Q34" s="240"/>
    </row>
    <row r="35" spans="1:17" ht="16.5" thickTop="1" thickBot="1">
      <c r="A35" s="70"/>
      <c r="B35" s="70"/>
      <c r="C35" s="70"/>
      <c r="D35" s="70"/>
      <c r="E35" s="71">
        <f>COUNTA(E29:E34)</f>
        <v>6</v>
      </c>
      <c r="F35" s="70"/>
      <c r="G35" s="70"/>
      <c r="H35" s="70"/>
      <c r="I35" s="70"/>
      <c r="J35" s="70"/>
      <c r="K35" s="70"/>
      <c r="L35" s="70"/>
      <c r="M35" s="70"/>
      <c r="N35" s="105">
        <f>SUM(N29:N34)</f>
        <v>100.00000000000001</v>
      </c>
      <c r="O35" s="106" t="s">
        <v>103</v>
      </c>
      <c r="P35" s="107">
        <f>SUM(P29:P34)</f>
        <v>0.44999999999999996</v>
      </c>
    </row>
    <row r="36" spans="1:17" ht="15.75" thickTop="1">
      <c r="A36" s="70"/>
      <c r="B36" s="70"/>
      <c r="C36" s="70"/>
      <c r="D36" s="70"/>
      <c r="E36" s="70"/>
      <c r="F36" s="70"/>
      <c r="G36" s="70"/>
      <c r="H36" s="70"/>
      <c r="I36" s="70"/>
      <c r="J36" s="70"/>
      <c r="K36" s="70"/>
      <c r="L36" s="70"/>
      <c r="M36" s="70"/>
      <c r="N36" s="16"/>
      <c r="O36" s="15"/>
      <c r="P36" s="17"/>
    </row>
    <row r="37" spans="1:17" ht="11.1" customHeight="1"/>
    <row r="38" spans="1:17" ht="14.45" customHeight="1">
      <c r="A38" s="192" t="s">
        <v>104</v>
      </c>
      <c r="B38" s="298"/>
      <c r="C38" s="298"/>
      <c r="D38" s="298"/>
      <c r="E38" s="298"/>
      <c r="F38" s="298"/>
      <c r="G38" s="298"/>
      <c r="H38" s="298"/>
      <c r="I38" s="301"/>
      <c r="J38" s="225">
        <f>SUM(H29:H34)</f>
        <v>0</v>
      </c>
      <c r="K38" s="257"/>
      <c r="L38" s="257"/>
      <c r="M38" s="257"/>
      <c r="N38" s="257"/>
      <c r="O38" s="257"/>
      <c r="P38" s="257"/>
      <c r="Q38" s="258"/>
    </row>
    <row r="39" spans="1:17">
      <c r="A39" s="299"/>
      <c r="B39" s="300"/>
      <c r="C39" s="300"/>
      <c r="D39" s="300"/>
      <c r="E39" s="300"/>
      <c r="F39" s="300"/>
      <c r="G39" s="300"/>
      <c r="H39" s="300"/>
      <c r="I39" s="302"/>
      <c r="J39" s="259"/>
      <c r="K39" s="260"/>
      <c r="L39" s="260"/>
      <c r="M39" s="260"/>
      <c r="N39" s="260"/>
      <c r="O39" s="260"/>
      <c r="P39" s="260"/>
      <c r="Q39" s="261"/>
    </row>
    <row r="41" spans="1:17" ht="15.75" thickBot="1"/>
    <row r="42" spans="1:17" ht="15.75" thickTop="1">
      <c r="A42" s="192" t="s">
        <v>106</v>
      </c>
      <c r="B42" s="298"/>
      <c r="C42" s="298"/>
      <c r="D42" s="298"/>
      <c r="E42" s="298"/>
      <c r="F42" s="298"/>
      <c r="G42" s="298"/>
      <c r="H42" s="298"/>
      <c r="I42" s="298"/>
      <c r="J42" s="283">
        <f>SUM(J22,J38)</f>
        <v>29006000</v>
      </c>
      <c r="K42" s="284"/>
      <c r="L42" s="284"/>
      <c r="M42" s="284"/>
      <c r="N42" s="284"/>
      <c r="O42" s="284"/>
      <c r="P42" s="284"/>
      <c r="Q42" s="285"/>
    </row>
    <row r="43" spans="1:17" ht="15.75" thickBot="1">
      <c r="A43" s="299"/>
      <c r="B43" s="300"/>
      <c r="C43" s="300"/>
      <c r="D43" s="300"/>
      <c r="E43" s="300"/>
      <c r="F43" s="300"/>
      <c r="G43" s="300"/>
      <c r="H43" s="300"/>
      <c r="I43" s="300"/>
      <c r="J43" s="286"/>
      <c r="K43" s="287"/>
      <c r="L43" s="287"/>
      <c r="M43" s="287"/>
      <c r="N43" s="287"/>
      <c r="O43" s="287"/>
      <c r="P43" s="287"/>
      <c r="Q43" s="288"/>
    </row>
    <row r="44" spans="1:17" ht="15.75" thickTop="1"/>
  </sheetData>
  <mergeCells count="45">
    <mergeCell ref="A42:I43"/>
    <mergeCell ref="J42:Q43"/>
    <mergeCell ref="A22:I23"/>
    <mergeCell ref="J22:Q23"/>
    <mergeCell ref="A27:L27"/>
    <mergeCell ref="M27:P27"/>
    <mergeCell ref="A38:I39"/>
    <mergeCell ref="J38:Q39"/>
    <mergeCell ref="B29:B30"/>
    <mergeCell ref="B31:B32"/>
    <mergeCell ref="C31:C32"/>
    <mergeCell ref="D31:D32"/>
    <mergeCell ref="B33:B34"/>
    <mergeCell ref="C33:C34"/>
    <mergeCell ref="D33:D34"/>
    <mergeCell ref="A29:A34"/>
    <mergeCell ref="A1:A2"/>
    <mergeCell ref="B1:O2"/>
    <mergeCell ref="A4:Q4"/>
    <mergeCell ref="A5:L5"/>
    <mergeCell ref="M5:P5"/>
    <mergeCell ref="B7:B9"/>
    <mergeCell ref="A7:A9"/>
    <mergeCell ref="D10:D11"/>
    <mergeCell ref="C10:C11"/>
    <mergeCell ref="B10:B11"/>
    <mergeCell ref="A10:A15"/>
    <mergeCell ref="B17:B18"/>
    <mergeCell ref="A16:A18"/>
    <mergeCell ref="B12:B13"/>
    <mergeCell ref="D12:D13"/>
    <mergeCell ref="C12:C13"/>
    <mergeCell ref="D14:D15"/>
    <mergeCell ref="C14:C15"/>
    <mergeCell ref="B14:B15"/>
    <mergeCell ref="Q7:Q9"/>
    <mergeCell ref="Q10:Q15"/>
    <mergeCell ref="Q16:Q18"/>
    <mergeCell ref="D29:D30"/>
    <mergeCell ref="C29:C30"/>
    <mergeCell ref="Q29:Q34"/>
    <mergeCell ref="D7:D9"/>
    <mergeCell ref="C7:C9"/>
    <mergeCell ref="D17:D18"/>
    <mergeCell ref="C17:C18"/>
  </mergeCells>
  <conditionalFormatting sqref="O7:O18">
    <cfRule type="iconSet" priority="7">
      <iconSet iconSet="3Symbols">
        <cfvo type="percent" val="0"/>
        <cfvo type="num" val="0.55000000000000004"/>
        <cfvo type="num" val="0.8"/>
      </iconSet>
    </cfRule>
  </conditionalFormatting>
  <conditionalFormatting sqref="O19">
    <cfRule type="iconSet" priority="5">
      <iconSet iconSet="3Symbols">
        <cfvo type="percent" val="0"/>
        <cfvo type="num" val="0.55000000000000004"/>
        <cfvo type="num" val="0.8"/>
      </iconSet>
    </cfRule>
  </conditionalFormatting>
  <conditionalFormatting sqref="O20">
    <cfRule type="iconSet" priority="6">
      <iconSet iconSet="3Symbols">
        <cfvo type="percent" val="0"/>
        <cfvo type="num" val="0.55000000000000004"/>
        <cfvo type="num" val="0.8"/>
      </iconSet>
    </cfRule>
  </conditionalFormatting>
  <conditionalFormatting sqref="O29:O34">
    <cfRule type="iconSet" priority="1">
      <iconSet iconSet="3Symbols">
        <cfvo type="percent" val="0"/>
        <cfvo type="num" val="0.55000000000000004"/>
        <cfvo type="num" val="0.8"/>
      </iconSet>
    </cfRule>
  </conditionalFormatting>
  <conditionalFormatting sqref="O35">
    <cfRule type="iconSet" priority="2">
      <iconSet iconSet="3Symbols">
        <cfvo type="percent" val="0"/>
        <cfvo type="num" val="0.55000000000000004"/>
        <cfvo type="num" val="0.8"/>
      </iconSet>
    </cfRule>
  </conditionalFormatting>
  <conditionalFormatting sqref="O36">
    <cfRule type="iconSet" priority="4">
      <iconSet iconSet="3Symbols">
        <cfvo type="percent" val="0"/>
        <cfvo type="num" val="0.55000000000000004"/>
        <cfvo type="num" val="0.8"/>
      </iconSet>
    </cfRule>
  </conditionalFormatting>
  <hyperlinks>
    <hyperlink ref="M9" r:id="rId1"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VILLA%20DEL%20ROSARIO%2FSOPORTES%20ARQUITECTURA%20VILLA%20DEL%20ROSARIO%2F01&amp;viewid=7b906dff%2D9fff%2D47b7%2Db387%2D041fbb839eeb" xr:uid="{80C1ACE3-34B6-47B7-954C-51502263E8B3}"/>
    <hyperlink ref="M11" r:id="rId2" display="PRIMER SEGUIMENTO: Se evidencia    Frecuencia de publicación de noticias, eventos, publicaciones de blogs y recursos útiles en la página web del programa semestralmente_x000a_web.https://www.unipamplona.edu.co/unipamplona/portalIG/home_126/publicacion/publicado" xr:uid="{D2D7BEC1-761D-4425-987C-7FD335BEF81E}"/>
    <hyperlink ref="M12" r:id="rId3" display="PRIMER SEGUIMIENTOI:Se evidencia  la creación de la encuesta  de el escenario de prácticas en el desarrollo de las actividades académicas, sin embargo falta realziar el informe de analisis del mismo_x000a_https://forms.office.com/pages/responsepage.aspx?id=IcbJ" xr:uid="{29556760-F520-4098-9F34-5EE7B2579C05}"/>
    <hyperlink ref="M7" r:id="rId4" display="PRIMER SEGUIMEINTO: Se evidencia  la creación de la encuesta  de el escenario de prácticas en el desarrollo de las actividades académicas, sin embargo falta realziar el informe de analisis del mismo_x000a_https://forms.office.com/pages/responsepage.aspx?id=IcbJ" xr:uid="{770D95FD-F75C-497B-945D-D196136D0A9D}"/>
    <hyperlink ref="M29" r:id="rId5"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INVERSI%C3%93N%20ARQUITECTURA%20%202023%2D2025&amp;viewid=7b906dff%2D9fff%2D47b7%2Db387%2D041fbb839eeb" xr:uid="{6ED8257A-83C0-4A70-BC5D-529AAC2CBC18}"/>
    <hyperlink ref="M30" r:id="rId6" xr:uid="{FA758855-C74B-48EC-9714-8216D4F2F8AD}"/>
    <hyperlink ref="M31" r:id="rId7" xr:uid="{F6E7B5A7-6990-450D-BBAE-1D123000BD73}"/>
    <hyperlink ref="M33" r:id="rId8" xr:uid="{5C62EEA9-F470-49F9-8808-DEBCB10DC091}"/>
  </hyperlinks>
  <pageMargins left="0.7" right="0.7" top="0.75" bottom="0.75" header="0.3" footer="0.3"/>
  <pageSetup orientation="portrait" horizontalDpi="360" verticalDpi="360" r:id="rId9"/>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Q56"/>
  <sheetViews>
    <sheetView topLeftCell="D24" zoomScale="80" zoomScaleNormal="80" workbookViewId="0">
      <selection activeCell="O10" sqref="O10"/>
    </sheetView>
  </sheetViews>
  <sheetFormatPr defaultColWidth="11.42578125" defaultRowHeight="15"/>
  <cols>
    <col min="1" max="1" width="35.42578125" style="72" customWidth="1"/>
    <col min="2" max="2" width="44.85546875" style="72" customWidth="1"/>
    <col min="3" max="4" width="55.42578125" style="72" customWidth="1"/>
    <col min="5" max="5" width="67.7109375" style="72" customWidth="1"/>
    <col min="6" max="6" width="27.85546875" style="72" customWidth="1"/>
    <col min="7" max="7" width="38" style="72" customWidth="1"/>
    <col min="8" max="8" width="23" style="72" customWidth="1"/>
    <col min="9" max="9" width="18.4257812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60" customHeight="1" thickBot="1">
      <c r="A1" s="193"/>
      <c r="B1" s="208" t="s">
        <v>0</v>
      </c>
      <c r="C1" s="209"/>
      <c r="D1" s="209"/>
      <c r="E1" s="209"/>
      <c r="F1" s="209"/>
      <c r="G1" s="209"/>
      <c r="H1" s="209"/>
      <c r="I1" s="209"/>
      <c r="J1" s="209"/>
      <c r="K1" s="209"/>
      <c r="L1" s="209"/>
      <c r="M1" s="209"/>
      <c r="N1" s="209"/>
      <c r="O1" s="210"/>
      <c r="P1" s="28" t="s">
        <v>1</v>
      </c>
      <c r="Q1" s="116" t="s">
        <v>2</v>
      </c>
    </row>
    <row r="2" spans="1:17" ht="54" customHeight="1" thickBot="1">
      <c r="A2" s="294"/>
      <c r="B2" s="211"/>
      <c r="C2" s="212"/>
      <c r="D2" s="212"/>
      <c r="E2" s="212"/>
      <c r="F2" s="212"/>
      <c r="G2" s="212"/>
      <c r="H2" s="212"/>
      <c r="I2" s="212"/>
      <c r="J2" s="212"/>
      <c r="K2" s="212"/>
      <c r="L2" s="212"/>
      <c r="M2" s="212"/>
      <c r="N2" s="212"/>
      <c r="O2" s="213"/>
      <c r="P2" s="29" t="s">
        <v>3</v>
      </c>
      <c r="Q2" s="117" t="s">
        <v>4</v>
      </c>
    </row>
    <row r="3" spans="1:17" ht="15.75" thickBot="1"/>
    <row r="4" spans="1:17" ht="33" customHeight="1" thickBot="1">
      <c r="A4" s="196" t="s">
        <v>857</v>
      </c>
      <c r="B4" s="197"/>
      <c r="C4" s="197"/>
      <c r="D4" s="197"/>
      <c r="E4" s="197"/>
      <c r="F4" s="197"/>
      <c r="G4" s="197"/>
      <c r="H4" s="197"/>
      <c r="I4" s="197"/>
      <c r="J4" s="197"/>
      <c r="K4" s="197"/>
      <c r="L4" s="197"/>
      <c r="M4" s="197"/>
      <c r="N4" s="197"/>
      <c r="O4" s="197"/>
      <c r="P4" s="197"/>
      <c r="Q4" s="198"/>
    </row>
    <row r="5" spans="1:17" ht="51.75" customHeight="1">
      <c r="A5" s="199" t="s">
        <v>858</v>
      </c>
      <c r="B5" s="200"/>
      <c r="C5" s="200"/>
      <c r="D5" s="200"/>
      <c r="E5" s="200"/>
      <c r="F5" s="200"/>
      <c r="G5" s="200"/>
      <c r="H5" s="200"/>
      <c r="I5" s="200"/>
      <c r="J5" s="200"/>
      <c r="K5" s="200"/>
      <c r="L5" s="201"/>
      <c r="M5" s="199" t="s">
        <v>14</v>
      </c>
      <c r="N5" s="200"/>
      <c r="O5" s="200"/>
      <c r="P5" s="200"/>
      <c r="Q5" s="62"/>
    </row>
    <row r="6" spans="1:17" ht="143.25" customHeight="1">
      <c r="A6" s="46" t="s">
        <v>15</v>
      </c>
      <c r="B6" s="47" t="s">
        <v>16</v>
      </c>
      <c r="C6" s="47" t="s">
        <v>17</v>
      </c>
      <c r="D6" s="47" t="s">
        <v>18</v>
      </c>
      <c r="E6" s="47" t="s">
        <v>19</v>
      </c>
      <c r="F6" s="47" t="s">
        <v>20</v>
      </c>
      <c r="G6" s="47" t="s">
        <v>21</v>
      </c>
      <c r="H6" s="47" t="s">
        <v>22</v>
      </c>
      <c r="I6" s="47" t="s">
        <v>23</v>
      </c>
      <c r="J6" s="47" t="s">
        <v>24</v>
      </c>
      <c r="K6" s="47" t="s">
        <v>25</v>
      </c>
      <c r="L6" s="47" t="s">
        <v>26</v>
      </c>
      <c r="M6" s="48" t="s">
        <v>27</v>
      </c>
      <c r="N6" s="48" t="s">
        <v>28</v>
      </c>
      <c r="O6" s="48" t="s">
        <v>29</v>
      </c>
      <c r="P6" s="48" t="s">
        <v>30</v>
      </c>
      <c r="Q6" s="49" t="s">
        <v>31</v>
      </c>
    </row>
    <row r="7" spans="1:17" ht="106.5" customHeight="1">
      <c r="A7" s="233" t="s">
        <v>859</v>
      </c>
      <c r="B7" s="271" t="s">
        <v>860</v>
      </c>
      <c r="C7" s="271" t="s">
        <v>861</v>
      </c>
      <c r="D7" s="271" t="s">
        <v>862</v>
      </c>
      <c r="E7" s="63" t="s">
        <v>863</v>
      </c>
      <c r="F7" s="63" t="s">
        <v>864</v>
      </c>
      <c r="G7" s="63" t="s">
        <v>865</v>
      </c>
      <c r="H7" s="64">
        <v>0</v>
      </c>
      <c r="I7" s="63" t="s">
        <v>778</v>
      </c>
      <c r="J7" s="63" t="s">
        <v>40</v>
      </c>
      <c r="K7" s="65">
        <v>45139</v>
      </c>
      <c r="L7" s="146">
        <v>45870</v>
      </c>
      <c r="M7" s="177" t="s">
        <v>866</v>
      </c>
      <c r="N7" s="158">
        <v>4.34</v>
      </c>
      <c r="O7" s="159">
        <v>0.6</v>
      </c>
      <c r="P7" s="160">
        <f>(N7*O7)/100</f>
        <v>2.6039999999999997E-2</v>
      </c>
      <c r="Q7" s="233" t="s">
        <v>867</v>
      </c>
    </row>
    <row r="8" spans="1:17" ht="147.75" customHeight="1">
      <c r="A8" s="240"/>
      <c r="B8" s="232"/>
      <c r="C8" s="232"/>
      <c r="D8" s="232"/>
      <c r="E8" s="67" t="s">
        <v>868</v>
      </c>
      <c r="F8" s="67" t="s">
        <v>869</v>
      </c>
      <c r="G8" s="67" t="s">
        <v>870</v>
      </c>
      <c r="H8" s="68">
        <v>0</v>
      </c>
      <c r="I8" s="67" t="s">
        <v>778</v>
      </c>
      <c r="J8" s="63" t="s">
        <v>40</v>
      </c>
      <c r="K8" s="65">
        <v>45139</v>
      </c>
      <c r="L8" s="146">
        <v>45870</v>
      </c>
      <c r="M8" s="69"/>
      <c r="N8" s="158">
        <v>4.34</v>
      </c>
      <c r="O8" s="159">
        <v>0</v>
      </c>
      <c r="P8" s="160">
        <f t="shared" ref="P8:P29" si="0">(N8*O8)/100</f>
        <v>0</v>
      </c>
      <c r="Q8" s="240"/>
    </row>
    <row r="9" spans="1:17" ht="147.75" customHeight="1">
      <c r="A9" s="240"/>
      <c r="B9" s="233"/>
      <c r="C9" s="233"/>
      <c r="D9" s="233"/>
      <c r="E9" s="67" t="s">
        <v>871</v>
      </c>
      <c r="F9" s="67" t="s">
        <v>869</v>
      </c>
      <c r="G9" s="67" t="s">
        <v>870</v>
      </c>
      <c r="H9" s="68">
        <v>0</v>
      </c>
      <c r="I9" s="67" t="s">
        <v>778</v>
      </c>
      <c r="J9" s="63" t="s">
        <v>40</v>
      </c>
      <c r="K9" s="65">
        <v>45139</v>
      </c>
      <c r="L9" s="146">
        <v>45870</v>
      </c>
      <c r="M9" s="69"/>
      <c r="N9" s="158">
        <v>4.34</v>
      </c>
      <c r="O9" s="159">
        <v>0</v>
      </c>
      <c r="P9" s="160">
        <f t="shared" ref="P9" si="1">(N9*O9)/100</f>
        <v>0</v>
      </c>
      <c r="Q9" s="240"/>
    </row>
    <row r="10" spans="1:17" ht="132.75" customHeight="1">
      <c r="A10" s="240"/>
      <c r="B10" s="240" t="s">
        <v>872</v>
      </c>
      <c r="C10" s="240" t="s">
        <v>873</v>
      </c>
      <c r="D10" s="240" t="s">
        <v>874</v>
      </c>
      <c r="E10" s="67" t="s">
        <v>875</v>
      </c>
      <c r="F10" s="67" t="s">
        <v>876</v>
      </c>
      <c r="G10" s="67" t="s">
        <v>865</v>
      </c>
      <c r="H10" s="68">
        <v>0</v>
      </c>
      <c r="I10" s="67" t="s">
        <v>778</v>
      </c>
      <c r="J10" s="63" t="s">
        <v>40</v>
      </c>
      <c r="K10" s="65">
        <v>45139</v>
      </c>
      <c r="L10" s="146">
        <v>45870</v>
      </c>
      <c r="M10" s="150" t="s">
        <v>877</v>
      </c>
      <c r="N10" s="158">
        <v>4.34</v>
      </c>
      <c r="O10" s="159">
        <v>0.8</v>
      </c>
      <c r="P10" s="160">
        <f t="shared" si="0"/>
        <v>3.4720000000000001E-2</v>
      </c>
      <c r="Q10" s="240"/>
    </row>
    <row r="11" spans="1:17" ht="117.75" customHeight="1">
      <c r="A11" s="240"/>
      <c r="B11" s="240"/>
      <c r="C11" s="240"/>
      <c r="D11" s="240"/>
      <c r="E11" s="67" t="s">
        <v>878</v>
      </c>
      <c r="F11" s="67" t="s">
        <v>879</v>
      </c>
      <c r="G11" s="67" t="s">
        <v>865</v>
      </c>
      <c r="H11" s="68">
        <v>0</v>
      </c>
      <c r="I11" s="67" t="s">
        <v>778</v>
      </c>
      <c r="J11" s="63" t="s">
        <v>40</v>
      </c>
      <c r="K11" s="65">
        <v>45139</v>
      </c>
      <c r="L11" s="146">
        <v>45870</v>
      </c>
      <c r="M11" s="150" t="s">
        <v>880</v>
      </c>
      <c r="N11" s="158">
        <v>4.34</v>
      </c>
      <c r="O11" s="159">
        <v>0.6</v>
      </c>
      <c r="P11" s="160">
        <f t="shared" si="0"/>
        <v>2.6039999999999997E-2</v>
      </c>
      <c r="Q11" s="240"/>
    </row>
    <row r="12" spans="1:17" ht="107.25" customHeight="1">
      <c r="A12" s="240"/>
      <c r="B12" s="240"/>
      <c r="C12" s="240" t="s">
        <v>881</v>
      </c>
      <c r="D12" s="240" t="s">
        <v>882</v>
      </c>
      <c r="E12" s="67" t="s">
        <v>883</v>
      </c>
      <c r="F12" s="67" t="s">
        <v>884</v>
      </c>
      <c r="G12" s="67" t="s">
        <v>870</v>
      </c>
      <c r="H12" s="68">
        <v>0</v>
      </c>
      <c r="I12" s="67"/>
      <c r="J12" s="63" t="s">
        <v>40</v>
      </c>
      <c r="K12" s="65">
        <v>45139</v>
      </c>
      <c r="L12" s="146">
        <v>45870</v>
      </c>
      <c r="M12" s="163" t="s">
        <v>885</v>
      </c>
      <c r="N12" s="158">
        <v>4.34</v>
      </c>
      <c r="O12" s="159">
        <v>1</v>
      </c>
      <c r="P12" s="160">
        <f t="shared" si="0"/>
        <v>4.3400000000000001E-2</v>
      </c>
      <c r="Q12" s="240"/>
    </row>
    <row r="13" spans="1:17" ht="107.25" customHeight="1">
      <c r="A13" s="240"/>
      <c r="B13" s="240"/>
      <c r="C13" s="240"/>
      <c r="D13" s="240"/>
      <c r="E13" s="67" t="s">
        <v>886</v>
      </c>
      <c r="F13" s="67" t="s">
        <v>884</v>
      </c>
      <c r="G13" s="67" t="s">
        <v>870</v>
      </c>
      <c r="H13" s="68">
        <v>0</v>
      </c>
      <c r="I13" s="67"/>
      <c r="J13" s="63" t="s">
        <v>40</v>
      </c>
      <c r="K13" s="65">
        <v>45139</v>
      </c>
      <c r="L13" s="146">
        <v>45870</v>
      </c>
      <c r="M13" s="169" t="s">
        <v>887</v>
      </c>
      <c r="N13" s="158">
        <v>4.34</v>
      </c>
      <c r="O13" s="159">
        <v>0.8</v>
      </c>
      <c r="P13" s="160">
        <f t="shared" ref="P13" si="2">(N13*O13)/100</f>
        <v>3.4720000000000001E-2</v>
      </c>
      <c r="Q13" s="240"/>
    </row>
    <row r="14" spans="1:17" ht="201" customHeight="1">
      <c r="A14" s="240"/>
      <c r="B14" s="240"/>
      <c r="C14" s="240"/>
      <c r="D14" s="240"/>
      <c r="E14" s="67" t="s">
        <v>888</v>
      </c>
      <c r="F14" s="67" t="s">
        <v>889</v>
      </c>
      <c r="G14" s="67" t="s">
        <v>678</v>
      </c>
      <c r="H14" s="68"/>
      <c r="I14" s="67" t="s">
        <v>721</v>
      </c>
      <c r="J14" s="63" t="s">
        <v>40</v>
      </c>
      <c r="K14" s="65">
        <v>45139</v>
      </c>
      <c r="L14" s="146">
        <v>45870</v>
      </c>
      <c r="M14" s="142"/>
      <c r="N14" s="158">
        <v>4.34</v>
      </c>
      <c r="O14" s="159">
        <v>0</v>
      </c>
      <c r="P14" s="160">
        <f t="shared" si="0"/>
        <v>0</v>
      </c>
      <c r="Q14" s="240"/>
    </row>
    <row r="15" spans="1:17" ht="107.25" customHeight="1">
      <c r="A15" s="240"/>
      <c r="B15" s="240"/>
      <c r="C15" s="240"/>
      <c r="D15" s="240"/>
      <c r="E15" s="67" t="s">
        <v>890</v>
      </c>
      <c r="F15" s="67" t="s">
        <v>889</v>
      </c>
      <c r="G15" s="67" t="s">
        <v>678</v>
      </c>
      <c r="H15" s="68">
        <v>160459000</v>
      </c>
      <c r="I15" s="67" t="s">
        <v>891</v>
      </c>
      <c r="J15" s="63" t="s">
        <v>40</v>
      </c>
      <c r="K15" s="65">
        <v>45139</v>
      </c>
      <c r="L15" s="65">
        <v>45870</v>
      </c>
      <c r="M15" s="67"/>
      <c r="N15" s="158">
        <v>4.34</v>
      </c>
      <c r="O15" s="159">
        <v>0</v>
      </c>
      <c r="P15" s="160">
        <f t="shared" si="0"/>
        <v>0</v>
      </c>
      <c r="Q15" s="240"/>
    </row>
    <row r="16" spans="1:17" ht="81" customHeight="1">
      <c r="A16" s="240"/>
      <c r="B16" s="240"/>
      <c r="C16" s="240"/>
      <c r="D16" s="240"/>
      <c r="E16" s="67" t="s">
        <v>892</v>
      </c>
      <c r="F16" s="67" t="s">
        <v>893</v>
      </c>
      <c r="G16" s="67" t="s">
        <v>870</v>
      </c>
      <c r="H16" s="68">
        <v>0</v>
      </c>
      <c r="I16" s="67" t="s">
        <v>778</v>
      </c>
      <c r="J16" s="63" t="s">
        <v>40</v>
      </c>
      <c r="K16" s="65">
        <v>45139</v>
      </c>
      <c r="L16" s="65">
        <v>45870</v>
      </c>
      <c r="M16" s="67"/>
      <c r="N16" s="158">
        <v>4.34</v>
      </c>
      <c r="O16" s="159">
        <v>0</v>
      </c>
      <c r="P16" s="160">
        <f t="shared" si="0"/>
        <v>0</v>
      </c>
      <c r="Q16" s="240"/>
    </row>
    <row r="17" spans="1:17" ht="110.25" customHeight="1">
      <c r="A17" s="240"/>
      <c r="B17" s="231" t="s">
        <v>894</v>
      </c>
      <c r="C17" s="231" t="s">
        <v>895</v>
      </c>
      <c r="D17" s="231" t="s">
        <v>896</v>
      </c>
      <c r="E17" s="67" t="s">
        <v>897</v>
      </c>
      <c r="F17" s="67" t="s">
        <v>876</v>
      </c>
      <c r="G17" s="67" t="s">
        <v>865</v>
      </c>
      <c r="H17" s="68">
        <v>0</v>
      </c>
      <c r="I17" s="67" t="s">
        <v>778</v>
      </c>
      <c r="J17" s="63" t="s">
        <v>40</v>
      </c>
      <c r="K17" s="65">
        <v>45139</v>
      </c>
      <c r="L17" s="65">
        <v>45870</v>
      </c>
      <c r="M17" s="67" t="s">
        <v>898</v>
      </c>
      <c r="N17" s="158">
        <v>4.34</v>
      </c>
      <c r="O17" s="159">
        <v>0.8</v>
      </c>
      <c r="P17" s="160">
        <f t="shared" si="0"/>
        <v>3.4720000000000001E-2</v>
      </c>
      <c r="Q17" s="240"/>
    </row>
    <row r="18" spans="1:17" ht="110.25" customHeight="1">
      <c r="A18" s="240"/>
      <c r="B18" s="232"/>
      <c r="C18" s="232"/>
      <c r="D18" s="232"/>
      <c r="E18" s="67" t="s">
        <v>899</v>
      </c>
      <c r="F18" s="67" t="s">
        <v>900</v>
      </c>
      <c r="G18" s="67" t="s">
        <v>678</v>
      </c>
      <c r="H18" s="68">
        <v>0</v>
      </c>
      <c r="I18" s="67" t="s">
        <v>778</v>
      </c>
      <c r="J18" s="63" t="s">
        <v>40</v>
      </c>
      <c r="K18" s="65">
        <v>45139</v>
      </c>
      <c r="L18" s="65">
        <v>45870</v>
      </c>
      <c r="M18" s="67"/>
      <c r="N18" s="158">
        <v>4.34</v>
      </c>
      <c r="O18" s="159">
        <v>0</v>
      </c>
      <c r="P18" s="160">
        <f t="shared" si="0"/>
        <v>0</v>
      </c>
      <c r="Q18" s="240"/>
    </row>
    <row r="19" spans="1:17" ht="110.25" customHeight="1">
      <c r="A19" s="240"/>
      <c r="B19" s="232"/>
      <c r="C19" s="232"/>
      <c r="D19" s="232"/>
      <c r="E19" s="67" t="s">
        <v>901</v>
      </c>
      <c r="F19" s="67" t="s">
        <v>889</v>
      </c>
      <c r="G19" s="67" t="s">
        <v>678</v>
      </c>
      <c r="H19" s="68">
        <v>6116000</v>
      </c>
      <c r="I19" s="67" t="s">
        <v>721</v>
      </c>
      <c r="J19" s="63" t="s">
        <v>40</v>
      </c>
      <c r="K19" s="65">
        <v>45139</v>
      </c>
      <c r="L19" s="65">
        <v>45870</v>
      </c>
      <c r="M19" s="67"/>
      <c r="N19" s="158">
        <v>4.34</v>
      </c>
      <c r="O19" s="159">
        <v>0</v>
      </c>
      <c r="P19" s="160">
        <f t="shared" si="0"/>
        <v>0</v>
      </c>
      <c r="Q19" s="240"/>
    </row>
    <row r="20" spans="1:17" ht="95.25" customHeight="1">
      <c r="A20" s="240"/>
      <c r="B20" s="233"/>
      <c r="C20" s="233"/>
      <c r="D20" s="233"/>
      <c r="E20" s="67" t="s">
        <v>902</v>
      </c>
      <c r="F20" s="67" t="s">
        <v>889</v>
      </c>
      <c r="G20" s="67" t="s">
        <v>678</v>
      </c>
      <c r="H20" s="68">
        <v>19992000</v>
      </c>
      <c r="I20" s="67" t="s">
        <v>891</v>
      </c>
      <c r="J20" s="63" t="s">
        <v>40</v>
      </c>
      <c r="K20" s="65">
        <v>45139</v>
      </c>
      <c r="L20" s="65">
        <v>45870</v>
      </c>
      <c r="M20" s="67"/>
      <c r="N20" s="158">
        <v>4.34</v>
      </c>
      <c r="O20" s="159">
        <v>0</v>
      </c>
      <c r="P20" s="160">
        <f t="shared" si="0"/>
        <v>0</v>
      </c>
      <c r="Q20" s="240"/>
    </row>
    <row r="21" spans="1:17" ht="109.5" customHeight="1">
      <c r="A21" s="240"/>
      <c r="B21" s="240" t="s">
        <v>903</v>
      </c>
      <c r="C21" s="240" t="s">
        <v>904</v>
      </c>
      <c r="D21" s="240" t="s">
        <v>905</v>
      </c>
      <c r="E21" s="67" t="s">
        <v>906</v>
      </c>
      <c r="F21" s="67" t="s">
        <v>907</v>
      </c>
      <c r="G21" s="67" t="s">
        <v>870</v>
      </c>
      <c r="H21" s="68">
        <v>0</v>
      </c>
      <c r="I21" s="67" t="s">
        <v>778</v>
      </c>
      <c r="J21" s="63" t="s">
        <v>40</v>
      </c>
      <c r="K21" s="65">
        <v>45139</v>
      </c>
      <c r="L21" s="65">
        <v>45870</v>
      </c>
      <c r="M21" s="67" t="s">
        <v>908</v>
      </c>
      <c r="N21" s="158">
        <v>4.34</v>
      </c>
      <c r="O21" s="159">
        <v>0.8</v>
      </c>
      <c r="P21" s="160">
        <f t="shared" si="0"/>
        <v>3.4720000000000001E-2</v>
      </c>
      <c r="Q21" s="240"/>
    </row>
    <row r="22" spans="1:17" ht="137.25" customHeight="1">
      <c r="A22" s="240"/>
      <c r="B22" s="240"/>
      <c r="C22" s="240"/>
      <c r="D22" s="240"/>
      <c r="E22" s="67" t="s">
        <v>909</v>
      </c>
      <c r="F22" s="67" t="s">
        <v>910</v>
      </c>
      <c r="G22" s="67" t="s">
        <v>678</v>
      </c>
      <c r="H22" s="68">
        <v>14280000</v>
      </c>
      <c r="I22" s="67" t="s">
        <v>891</v>
      </c>
      <c r="J22" s="63" t="s">
        <v>40</v>
      </c>
      <c r="K22" s="65">
        <v>45139</v>
      </c>
      <c r="L22" s="65">
        <v>45870</v>
      </c>
      <c r="M22" s="163" t="s">
        <v>911</v>
      </c>
      <c r="N22" s="158">
        <v>4.34</v>
      </c>
      <c r="O22" s="159">
        <v>0.8</v>
      </c>
      <c r="P22" s="160">
        <f t="shared" si="0"/>
        <v>3.4720000000000001E-2</v>
      </c>
      <c r="Q22" s="240"/>
    </row>
    <row r="23" spans="1:17" ht="102" customHeight="1">
      <c r="A23" s="240"/>
      <c r="B23" s="240"/>
      <c r="C23" s="240"/>
      <c r="D23" s="240"/>
      <c r="E23" s="67" t="s">
        <v>912</v>
      </c>
      <c r="F23" s="67" t="s">
        <v>910</v>
      </c>
      <c r="G23" s="67" t="s">
        <v>678</v>
      </c>
      <c r="H23" s="68">
        <v>100912000</v>
      </c>
      <c r="I23" s="67" t="s">
        <v>891</v>
      </c>
      <c r="J23" s="63" t="s">
        <v>40</v>
      </c>
      <c r="K23" s="65">
        <v>45139</v>
      </c>
      <c r="L23" s="65">
        <v>45870</v>
      </c>
      <c r="M23" s="67"/>
      <c r="N23" s="158">
        <v>4.34</v>
      </c>
      <c r="O23" s="159">
        <v>0</v>
      </c>
      <c r="P23" s="160">
        <f t="shared" si="0"/>
        <v>0</v>
      </c>
      <c r="Q23" s="240"/>
    </row>
    <row r="24" spans="1:17" ht="107.25" customHeight="1">
      <c r="A24" s="240"/>
      <c r="B24" s="240" t="s">
        <v>913</v>
      </c>
      <c r="C24" s="240" t="s">
        <v>914</v>
      </c>
      <c r="D24" s="240" t="s">
        <v>915</v>
      </c>
      <c r="E24" s="67" t="s">
        <v>916</v>
      </c>
      <c r="F24" s="67" t="s">
        <v>917</v>
      </c>
      <c r="G24" s="67" t="s">
        <v>865</v>
      </c>
      <c r="H24" s="68">
        <v>0</v>
      </c>
      <c r="I24" s="67" t="s">
        <v>778</v>
      </c>
      <c r="J24" s="63" t="s">
        <v>40</v>
      </c>
      <c r="K24" s="65">
        <v>45139</v>
      </c>
      <c r="L24" s="65">
        <v>45870</v>
      </c>
      <c r="M24" s="67"/>
      <c r="N24" s="158">
        <v>4.34</v>
      </c>
      <c r="O24" s="159">
        <v>0</v>
      </c>
      <c r="P24" s="160">
        <f t="shared" si="0"/>
        <v>0</v>
      </c>
      <c r="Q24" s="240"/>
    </row>
    <row r="25" spans="1:17" ht="133.5" customHeight="1">
      <c r="A25" s="240"/>
      <c r="B25" s="240"/>
      <c r="C25" s="240"/>
      <c r="D25" s="240"/>
      <c r="E25" s="67" t="s">
        <v>918</v>
      </c>
      <c r="F25" s="67" t="s">
        <v>919</v>
      </c>
      <c r="G25" s="67" t="s">
        <v>865</v>
      </c>
      <c r="H25" s="68">
        <v>0</v>
      </c>
      <c r="I25" s="67" t="s">
        <v>778</v>
      </c>
      <c r="J25" s="63" t="s">
        <v>40</v>
      </c>
      <c r="K25" s="65">
        <v>45139</v>
      </c>
      <c r="L25" s="65">
        <v>45870</v>
      </c>
      <c r="M25" s="67"/>
      <c r="N25" s="158">
        <v>4.34</v>
      </c>
      <c r="O25" s="159">
        <v>0</v>
      </c>
      <c r="P25" s="160">
        <f t="shared" si="0"/>
        <v>0</v>
      </c>
      <c r="Q25" s="240"/>
    </row>
    <row r="26" spans="1:17" ht="111" customHeight="1">
      <c r="A26" s="240"/>
      <c r="B26" s="240"/>
      <c r="C26" s="240"/>
      <c r="D26" s="240"/>
      <c r="E26" s="67" t="s">
        <v>920</v>
      </c>
      <c r="F26" s="67" t="s">
        <v>921</v>
      </c>
      <c r="G26" s="67" t="s">
        <v>870</v>
      </c>
      <c r="H26" s="68">
        <v>0</v>
      </c>
      <c r="I26" s="67" t="s">
        <v>778</v>
      </c>
      <c r="J26" s="63" t="s">
        <v>40</v>
      </c>
      <c r="K26" s="65">
        <v>45139</v>
      </c>
      <c r="L26" s="65">
        <v>45870</v>
      </c>
      <c r="M26" s="67"/>
      <c r="N26" s="158">
        <v>4.34</v>
      </c>
      <c r="O26" s="159">
        <v>0</v>
      </c>
      <c r="P26" s="160">
        <f t="shared" si="0"/>
        <v>0</v>
      </c>
      <c r="Q26" s="240"/>
    </row>
    <row r="27" spans="1:17" ht="130.5" customHeight="1">
      <c r="A27" s="240"/>
      <c r="B27" s="240" t="s">
        <v>922</v>
      </c>
      <c r="C27" s="240" t="s">
        <v>923</v>
      </c>
      <c r="D27" s="240" t="s">
        <v>924</v>
      </c>
      <c r="E27" s="67" t="s">
        <v>925</v>
      </c>
      <c r="F27" s="67" t="s">
        <v>926</v>
      </c>
      <c r="G27" s="67" t="s">
        <v>870</v>
      </c>
      <c r="H27" s="68">
        <v>0</v>
      </c>
      <c r="I27" s="67" t="s">
        <v>778</v>
      </c>
      <c r="J27" s="63" t="s">
        <v>40</v>
      </c>
      <c r="K27" s="65">
        <v>45139</v>
      </c>
      <c r="L27" s="65">
        <v>45870</v>
      </c>
      <c r="M27" s="67"/>
      <c r="N27" s="158">
        <v>4.34</v>
      </c>
      <c r="O27" s="159">
        <v>0</v>
      </c>
      <c r="P27" s="160">
        <f t="shared" si="0"/>
        <v>0</v>
      </c>
      <c r="Q27" s="240"/>
    </row>
    <row r="28" spans="1:17" ht="130.5" customHeight="1">
      <c r="A28" s="240"/>
      <c r="B28" s="240"/>
      <c r="C28" s="240"/>
      <c r="D28" s="240"/>
      <c r="E28" s="67" t="s">
        <v>927</v>
      </c>
      <c r="F28" s="67" t="s">
        <v>928</v>
      </c>
      <c r="G28" s="67" t="s">
        <v>870</v>
      </c>
      <c r="H28" s="68">
        <v>0</v>
      </c>
      <c r="I28" s="67" t="s">
        <v>778</v>
      </c>
      <c r="J28" s="63" t="s">
        <v>40</v>
      </c>
      <c r="K28" s="65">
        <v>45139</v>
      </c>
      <c r="L28" s="65">
        <v>45870</v>
      </c>
      <c r="M28" s="67"/>
      <c r="N28" s="158">
        <v>4.34</v>
      </c>
      <c r="O28" s="159">
        <v>0</v>
      </c>
      <c r="P28" s="160">
        <f t="shared" si="0"/>
        <v>0</v>
      </c>
      <c r="Q28" s="240"/>
    </row>
    <row r="29" spans="1:17" ht="85.5" customHeight="1">
      <c r="A29" s="240"/>
      <c r="B29" s="240"/>
      <c r="C29" s="240"/>
      <c r="D29" s="240"/>
      <c r="E29" s="67" t="s">
        <v>929</v>
      </c>
      <c r="F29" s="67" t="s">
        <v>930</v>
      </c>
      <c r="G29" s="67" t="s">
        <v>870</v>
      </c>
      <c r="H29" s="68">
        <v>0</v>
      </c>
      <c r="I29" s="67" t="s">
        <v>778</v>
      </c>
      <c r="J29" s="63" t="s">
        <v>40</v>
      </c>
      <c r="K29" s="65">
        <v>45139</v>
      </c>
      <c r="L29" s="65">
        <v>45870</v>
      </c>
      <c r="M29" s="67"/>
      <c r="N29" s="158">
        <v>4.34</v>
      </c>
      <c r="O29" s="159">
        <v>0</v>
      </c>
      <c r="P29" s="160">
        <f t="shared" si="0"/>
        <v>0</v>
      </c>
      <c r="Q29" s="240"/>
    </row>
    <row r="30" spans="1:17">
      <c r="A30" s="70"/>
      <c r="B30" s="70"/>
      <c r="C30" s="70"/>
      <c r="D30" s="70"/>
      <c r="E30" s="71">
        <f>COUNTA(E7:E29)</f>
        <v>23</v>
      </c>
      <c r="F30" s="70"/>
      <c r="G30" s="70"/>
      <c r="H30" s="70"/>
      <c r="I30" s="70"/>
      <c r="J30" s="70"/>
      <c r="K30" s="70"/>
      <c r="L30" s="70"/>
      <c r="M30" s="70"/>
      <c r="N30" s="170">
        <f>SUM(N7:N29)</f>
        <v>99.82000000000005</v>
      </c>
      <c r="O30" s="106" t="s">
        <v>103</v>
      </c>
      <c r="P30" s="107">
        <f>SUM(P7:P29)</f>
        <v>0.26907999999999999</v>
      </c>
    </row>
    <row r="31" spans="1:17" ht="15.75" thickTop="1">
      <c r="A31" s="70"/>
      <c r="B31" s="70"/>
      <c r="C31" s="70"/>
      <c r="D31" s="70"/>
      <c r="E31" s="70"/>
      <c r="F31" s="70"/>
      <c r="G31" s="70"/>
      <c r="H31" s="70"/>
      <c r="I31" s="70"/>
      <c r="J31" s="70"/>
      <c r="K31" s="70"/>
      <c r="L31" s="70"/>
      <c r="M31" s="70"/>
      <c r="N31" s="16"/>
      <c r="O31" s="15"/>
      <c r="P31" s="17"/>
    </row>
    <row r="32" spans="1:17" ht="15.75" thickBot="1"/>
    <row r="33" spans="1:17" ht="14.45" customHeight="1">
      <c r="A33" s="192" t="s">
        <v>104</v>
      </c>
      <c r="B33" s="298"/>
      <c r="C33" s="298"/>
      <c r="D33" s="298"/>
      <c r="E33" s="298"/>
      <c r="F33" s="298"/>
      <c r="G33" s="298"/>
      <c r="H33" s="298"/>
      <c r="I33" s="298"/>
      <c r="J33" s="214">
        <f>SUM(H7:H29)</f>
        <v>301759000</v>
      </c>
      <c r="K33" s="215"/>
      <c r="L33" s="215"/>
      <c r="M33" s="215"/>
      <c r="N33" s="215"/>
      <c r="O33" s="215"/>
      <c r="P33" s="215"/>
      <c r="Q33" s="216"/>
    </row>
    <row r="34" spans="1:17" ht="15.75" thickBot="1">
      <c r="A34" s="299"/>
      <c r="B34" s="300"/>
      <c r="C34" s="300"/>
      <c r="D34" s="300"/>
      <c r="E34" s="300"/>
      <c r="F34" s="300"/>
      <c r="G34" s="300"/>
      <c r="H34" s="300"/>
      <c r="I34" s="300"/>
      <c r="J34" s="217"/>
      <c r="K34" s="218"/>
      <c r="L34" s="218"/>
      <c r="M34" s="218"/>
      <c r="N34" s="218"/>
      <c r="O34" s="218"/>
      <c r="P34" s="218"/>
      <c r="Q34" s="219"/>
    </row>
    <row r="37" spans="1:17" ht="15.75" thickBot="1"/>
    <row r="38" spans="1:17" ht="66" customHeight="1" thickBot="1">
      <c r="A38" s="199" t="s">
        <v>931</v>
      </c>
      <c r="B38" s="200"/>
      <c r="C38" s="200"/>
      <c r="D38" s="200"/>
      <c r="E38" s="200"/>
      <c r="F38" s="200"/>
      <c r="G38" s="200"/>
      <c r="H38" s="200"/>
      <c r="I38" s="200"/>
      <c r="J38" s="200"/>
      <c r="K38" s="200"/>
      <c r="L38" s="201"/>
      <c r="M38" s="199" t="s">
        <v>14</v>
      </c>
      <c r="N38" s="200"/>
      <c r="O38" s="200"/>
      <c r="P38" s="200"/>
      <c r="Q38" s="62"/>
    </row>
    <row r="39" spans="1:17" ht="48" thickBot="1">
      <c r="A39" s="46" t="s">
        <v>15</v>
      </c>
      <c r="B39" s="47" t="s">
        <v>16</v>
      </c>
      <c r="C39" s="47" t="s">
        <v>17</v>
      </c>
      <c r="D39" s="47" t="s">
        <v>18</v>
      </c>
      <c r="E39" s="47" t="s">
        <v>19</v>
      </c>
      <c r="F39" s="47" t="s">
        <v>20</v>
      </c>
      <c r="G39" s="47" t="s">
        <v>21</v>
      </c>
      <c r="H39" s="47" t="s">
        <v>22</v>
      </c>
      <c r="I39" s="47" t="s">
        <v>23</v>
      </c>
      <c r="J39" s="47" t="s">
        <v>24</v>
      </c>
      <c r="K39" s="47" t="s">
        <v>25</v>
      </c>
      <c r="L39" s="47" t="s">
        <v>26</v>
      </c>
      <c r="M39" s="48" t="s">
        <v>27</v>
      </c>
      <c r="N39" s="48" t="s">
        <v>28</v>
      </c>
      <c r="O39" s="48" t="s">
        <v>29</v>
      </c>
      <c r="P39" s="48" t="s">
        <v>30</v>
      </c>
      <c r="Q39" s="49" t="s">
        <v>31</v>
      </c>
    </row>
    <row r="40" spans="1:17" ht="94.5" customHeight="1">
      <c r="A40" s="233" t="s">
        <v>932</v>
      </c>
      <c r="B40" s="233" t="s">
        <v>933</v>
      </c>
      <c r="C40" s="233" t="s">
        <v>934</v>
      </c>
      <c r="D40" s="233" t="s">
        <v>935</v>
      </c>
      <c r="E40" s="63" t="s">
        <v>936</v>
      </c>
      <c r="F40" s="63" t="s">
        <v>937</v>
      </c>
      <c r="G40" s="63" t="s">
        <v>870</v>
      </c>
      <c r="H40" s="64">
        <v>0</v>
      </c>
      <c r="I40" s="63" t="s">
        <v>778</v>
      </c>
      <c r="J40" s="63" t="s">
        <v>40</v>
      </c>
      <c r="K40" s="65">
        <v>45139</v>
      </c>
      <c r="L40" s="65">
        <v>45870</v>
      </c>
      <c r="M40" s="63"/>
      <c r="N40" s="43">
        <f>(100/$E$48)</f>
        <v>12.5</v>
      </c>
      <c r="O40" s="44">
        <v>0</v>
      </c>
      <c r="P40" s="45">
        <f t="shared" ref="P40:P47" si="3">(N40*O40)/100</f>
        <v>0</v>
      </c>
      <c r="Q40" s="233" t="s">
        <v>938</v>
      </c>
    </row>
    <row r="41" spans="1:17" ht="90" customHeight="1">
      <c r="A41" s="240"/>
      <c r="B41" s="240"/>
      <c r="C41" s="240"/>
      <c r="D41" s="240"/>
      <c r="E41" s="67" t="s">
        <v>939</v>
      </c>
      <c r="F41" s="67" t="s">
        <v>889</v>
      </c>
      <c r="G41" s="67" t="s">
        <v>678</v>
      </c>
      <c r="H41" s="68">
        <v>166600000</v>
      </c>
      <c r="I41" s="67" t="s">
        <v>891</v>
      </c>
      <c r="J41" s="63" t="s">
        <v>40</v>
      </c>
      <c r="K41" s="65">
        <v>45139</v>
      </c>
      <c r="L41" s="65">
        <v>45870</v>
      </c>
      <c r="M41" s="67"/>
      <c r="N41" s="43">
        <f t="shared" ref="N41:N47" si="4">(100/$E$48)</f>
        <v>12.5</v>
      </c>
      <c r="O41" s="44">
        <v>0</v>
      </c>
      <c r="P41" s="42">
        <f t="shared" si="3"/>
        <v>0</v>
      </c>
      <c r="Q41" s="240"/>
    </row>
    <row r="42" spans="1:17" ht="87" customHeight="1">
      <c r="A42" s="240"/>
      <c r="B42" s="240" t="s">
        <v>940</v>
      </c>
      <c r="C42" s="240" t="s">
        <v>941</v>
      </c>
      <c r="D42" s="240" t="s">
        <v>942</v>
      </c>
      <c r="E42" s="67" t="s">
        <v>943</v>
      </c>
      <c r="F42" s="67" t="s">
        <v>944</v>
      </c>
      <c r="G42" s="67" t="s">
        <v>838</v>
      </c>
      <c r="H42" s="68">
        <v>0</v>
      </c>
      <c r="I42" s="67" t="s">
        <v>778</v>
      </c>
      <c r="J42" s="63" t="s">
        <v>40</v>
      </c>
      <c r="K42" s="65">
        <v>45139</v>
      </c>
      <c r="L42" s="65">
        <v>45870</v>
      </c>
      <c r="M42" s="67"/>
      <c r="N42" s="43">
        <f t="shared" si="4"/>
        <v>12.5</v>
      </c>
      <c r="O42" s="44">
        <v>0</v>
      </c>
      <c r="P42" s="42">
        <f t="shared" si="3"/>
        <v>0</v>
      </c>
      <c r="Q42" s="240"/>
    </row>
    <row r="43" spans="1:17" ht="87" customHeight="1">
      <c r="A43" s="240"/>
      <c r="B43" s="240"/>
      <c r="C43" s="240"/>
      <c r="D43" s="240"/>
      <c r="E43" s="67" t="s">
        <v>945</v>
      </c>
      <c r="F43" s="67" t="s">
        <v>946</v>
      </c>
      <c r="G43" s="67" t="s">
        <v>838</v>
      </c>
      <c r="H43" s="68">
        <v>0</v>
      </c>
      <c r="I43" s="67" t="s">
        <v>778</v>
      </c>
      <c r="J43" s="63" t="s">
        <v>40</v>
      </c>
      <c r="K43" s="65">
        <v>45139</v>
      </c>
      <c r="L43" s="65">
        <v>45870</v>
      </c>
      <c r="M43" s="67" t="s">
        <v>947</v>
      </c>
      <c r="N43" s="43">
        <f t="shared" si="4"/>
        <v>12.5</v>
      </c>
      <c r="O43" s="44">
        <v>0.8</v>
      </c>
      <c r="P43" s="42">
        <f t="shared" si="3"/>
        <v>0.1</v>
      </c>
      <c r="Q43" s="240"/>
    </row>
    <row r="44" spans="1:17" ht="124.5" customHeight="1">
      <c r="A44" s="240"/>
      <c r="B44" s="67" t="s">
        <v>948</v>
      </c>
      <c r="C44" s="67" t="s">
        <v>949</v>
      </c>
      <c r="D44" s="67" t="s">
        <v>950</v>
      </c>
      <c r="E44" s="67" t="s">
        <v>951</v>
      </c>
      <c r="F44" s="67" t="s">
        <v>937</v>
      </c>
      <c r="G44" s="67" t="s">
        <v>952</v>
      </c>
      <c r="H44" s="68">
        <v>0</v>
      </c>
      <c r="I44" s="67" t="s">
        <v>778</v>
      </c>
      <c r="J44" s="63" t="s">
        <v>40</v>
      </c>
      <c r="K44" s="65">
        <v>45139</v>
      </c>
      <c r="L44" s="65">
        <v>45870</v>
      </c>
      <c r="M44" s="142"/>
      <c r="N44" s="43">
        <f t="shared" si="4"/>
        <v>12.5</v>
      </c>
      <c r="O44" s="44">
        <v>0</v>
      </c>
      <c r="P44" s="42">
        <f t="shared" si="3"/>
        <v>0</v>
      </c>
      <c r="Q44" s="240"/>
    </row>
    <row r="45" spans="1:17" ht="60">
      <c r="A45" s="240"/>
      <c r="B45" s="240" t="s">
        <v>953</v>
      </c>
      <c r="C45" s="240" t="s">
        <v>954</v>
      </c>
      <c r="D45" s="240" t="s">
        <v>955</v>
      </c>
      <c r="E45" s="67" t="s">
        <v>956</v>
      </c>
      <c r="F45" s="67" t="s">
        <v>957</v>
      </c>
      <c r="G45" s="67" t="s">
        <v>958</v>
      </c>
      <c r="H45" s="68">
        <v>0</v>
      </c>
      <c r="I45" s="67" t="s">
        <v>778</v>
      </c>
      <c r="J45" s="63" t="s">
        <v>40</v>
      </c>
      <c r="K45" s="65">
        <v>45139</v>
      </c>
      <c r="L45" s="65">
        <v>45870</v>
      </c>
      <c r="M45" s="67"/>
      <c r="N45" s="43">
        <f t="shared" si="4"/>
        <v>12.5</v>
      </c>
      <c r="O45" s="44">
        <v>0</v>
      </c>
      <c r="P45" s="42">
        <f t="shared" si="3"/>
        <v>0</v>
      </c>
      <c r="Q45" s="240"/>
    </row>
    <row r="46" spans="1:17" ht="65.25" customHeight="1">
      <c r="A46" s="240"/>
      <c r="B46" s="240"/>
      <c r="C46" s="240"/>
      <c r="D46" s="240"/>
      <c r="E46" s="67" t="s">
        <v>959</v>
      </c>
      <c r="F46" s="67" t="s">
        <v>960</v>
      </c>
      <c r="G46" s="67" t="s">
        <v>952</v>
      </c>
      <c r="H46" s="68">
        <v>0</v>
      </c>
      <c r="I46" s="67" t="s">
        <v>778</v>
      </c>
      <c r="J46" s="63" t="s">
        <v>40</v>
      </c>
      <c r="K46" s="65">
        <v>45139</v>
      </c>
      <c r="L46" s="65">
        <v>45870</v>
      </c>
      <c r="M46" s="67"/>
      <c r="N46" s="43">
        <f t="shared" si="4"/>
        <v>12.5</v>
      </c>
      <c r="O46" s="44">
        <v>0</v>
      </c>
      <c r="P46" s="42">
        <f t="shared" si="3"/>
        <v>0</v>
      </c>
      <c r="Q46" s="240"/>
    </row>
    <row r="47" spans="1:17" ht="60">
      <c r="A47" s="240"/>
      <c r="B47" s="240"/>
      <c r="C47" s="240"/>
      <c r="D47" s="240"/>
      <c r="E47" s="67" t="s">
        <v>961</v>
      </c>
      <c r="F47" s="67" t="s">
        <v>962</v>
      </c>
      <c r="G47" s="67" t="s">
        <v>678</v>
      </c>
      <c r="H47" s="68">
        <v>4760000</v>
      </c>
      <c r="I47" s="67" t="s">
        <v>891</v>
      </c>
      <c r="J47" s="63" t="s">
        <v>40</v>
      </c>
      <c r="K47" s="65">
        <v>45139</v>
      </c>
      <c r="L47" s="65">
        <v>45870</v>
      </c>
      <c r="M47" s="67"/>
      <c r="N47" s="43">
        <f t="shared" si="4"/>
        <v>12.5</v>
      </c>
      <c r="O47" s="44">
        <v>0</v>
      </c>
      <c r="P47" s="42">
        <f t="shared" si="3"/>
        <v>0</v>
      </c>
      <c r="Q47" s="240"/>
    </row>
    <row r="48" spans="1:17" ht="16.5" thickTop="1" thickBot="1">
      <c r="A48" s="70"/>
      <c r="B48" s="70"/>
      <c r="C48" s="70"/>
      <c r="D48" s="70"/>
      <c r="E48" s="71">
        <f>COUNTA(E40:E47)</f>
        <v>8</v>
      </c>
      <c r="F48" s="70"/>
      <c r="G48" s="70"/>
      <c r="H48" s="70"/>
      <c r="I48" s="70"/>
      <c r="J48" s="70"/>
      <c r="K48" s="70"/>
      <c r="L48" s="70"/>
      <c r="M48" s="70"/>
      <c r="N48" s="105">
        <f>SUM(N40:N47)</f>
        <v>100</v>
      </c>
      <c r="O48" s="106" t="s">
        <v>103</v>
      </c>
      <c r="P48" s="107">
        <f>SUM(P40:P47)</f>
        <v>0.1</v>
      </c>
    </row>
    <row r="49" spans="1:17" ht="15.75" thickTop="1">
      <c r="A49" s="70"/>
      <c r="B49" s="70"/>
      <c r="C49" s="70"/>
      <c r="D49" s="70"/>
      <c r="E49" s="70"/>
      <c r="F49" s="70"/>
      <c r="G49" s="70"/>
      <c r="H49" s="70"/>
      <c r="I49" s="70"/>
      <c r="J49" s="70"/>
      <c r="K49" s="70"/>
      <c r="L49" s="70"/>
      <c r="M49" s="70"/>
      <c r="N49" s="16"/>
      <c r="O49" s="15"/>
      <c r="P49" s="17"/>
    </row>
    <row r="50" spans="1:17" ht="11.1" customHeight="1" thickBot="1"/>
    <row r="51" spans="1:17" ht="14.45" customHeight="1">
      <c r="A51" s="192" t="s">
        <v>104</v>
      </c>
      <c r="B51" s="298"/>
      <c r="C51" s="298"/>
      <c r="D51" s="298"/>
      <c r="E51" s="298"/>
      <c r="F51" s="298"/>
      <c r="G51" s="298"/>
      <c r="H51" s="298"/>
      <c r="I51" s="298"/>
      <c r="J51" s="214">
        <f>SUM(H40:H47)</f>
        <v>171360000</v>
      </c>
      <c r="K51" s="215"/>
      <c r="L51" s="215"/>
      <c r="M51" s="215"/>
      <c r="N51" s="215"/>
      <c r="O51" s="215"/>
      <c r="P51" s="215"/>
      <c r="Q51" s="216"/>
    </row>
    <row r="52" spans="1:17" ht="15.75" thickBot="1">
      <c r="A52" s="299"/>
      <c r="B52" s="300"/>
      <c r="C52" s="300"/>
      <c r="D52" s="300"/>
      <c r="E52" s="300"/>
      <c r="F52" s="300"/>
      <c r="G52" s="300"/>
      <c r="H52" s="300"/>
      <c r="I52" s="300"/>
      <c r="J52" s="217"/>
      <c r="K52" s="218"/>
      <c r="L52" s="218"/>
      <c r="M52" s="218"/>
      <c r="N52" s="218"/>
      <c r="O52" s="218"/>
      <c r="P52" s="218"/>
      <c r="Q52" s="219"/>
    </row>
    <row r="54" spans="1:17" ht="15.75" thickBot="1"/>
    <row r="55" spans="1:17">
      <c r="A55" s="192" t="s">
        <v>106</v>
      </c>
      <c r="B55" s="298"/>
      <c r="C55" s="298"/>
      <c r="D55" s="298"/>
      <c r="E55" s="298"/>
      <c r="F55" s="298"/>
      <c r="G55" s="298"/>
      <c r="H55" s="298"/>
      <c r="I55" s="298"/>
      <c r="J55" s="214">
        <f>SUM(J33,J51)</f>
        <v>473119000</v>
      </c>
      <c r="K55" s="215"/>
      <c r="L55" s="215"/>
      <c r="M55" s="215"/>
      <c r="N55" s="215"/>
      <c r="O55" s="215"/>
      <c r="P55" s="215"/>
      <c r="Q55" s="216"/>
    </row>
    <row r="56" spans="1:17" ht="15.75" thickBot="1">
      <c r="A56" s="299"/>
      <c r="B56" s="300"/>
      <c r="C56" s="300"/>
      <c r="D56" s="300"/>
      <c r="E56" s="300"/>
      <c r="F56" s="300"/>
      <c r="G56" s="300"/>
      <c r="H56" s="300"/>
      <c r="I56" s="300"/>
      <c r="J56" s="217"/>
      <c r="K56" s="218"/>
      <c r="L56" s="218"/>
      <c r="M56" s="218"/>
      <c r="N56" s="218"/>
      <c r="O56" s="218"/>
      <c r="P56" s="218"/>
      <c r="Q56" s="219"/>
    </row>
  </sheetData>
  <mergeCells count="46">
    <mergeCell ref="D7:D9"/>
    <mergeCell ref="B17:B20"/>
    <mergeCell ref="C17:C20"/>
    <mergeCell ref="D17:D20"/>
    <mergeCell ref="D12:D16"/>
    <mergeCell ref="C12:C16"/>
    <mergeCell ref="B10:B16"/>
    <mergeCell ref="C10:C11"/>
    <mergeCell ref="D10:D11"/>
    <mergeCell ref="A55:I56"/>
    <mergeCell ref="J55:Q56"/>
    <mergeCell ref="A33:I34"/>
    <mergeCell ref="J33:Q34"/>
    <mergeCell ref="A38:L38"/>
    <mergeCell ref="M38:P38"/>
    <mergeCell ref="A51:I52"/>
    <mergeCell ref="J51:Q52"/>
    <mergeCell ref="D45:D47"/>
    <mergeCell ref="C45:C47"/>
    <mergeCell ref="B45:B47"/>
    <mergeCell ref="D42:D43"/>
    <mergeCell ref="C42:C43"/>
    <mergeCell ref="B42:B43"/>
    <mergeCell ref="B40:B41"/>
    <mergeCell ref="C40:C41"/>
    <mergeCell ref="A1:A2"/>
    <mergeCell ref="B1:O2"/>
    <mergeCell ref="A4:Q4"/>
    <mergeCell ref="A5:L5"/>
    <mergeCell ref="M5:P5"/>
    <mergeCell ref="D40:D41"/>
    <mergeCell ref="Q40:Q47"/>
    <mergeCell ref="A40:A47"/>
    <mergeCell ref="D24:D26"/>
    <mergeCell ref="C24:C26"/>
    <mergeCell ref="B24:B26"/>
    <mergeCell ref="B27:B29"/>
    <mergeCell ref="C27:C29"/>
    <mergeCell ref="D27:D29"/>
    <mergeCell ref="A7:A29"/>
    <mergeCell ref="Q7:Q29"/>
    <mergeCell ref="D21:D23"/>
    <mergeCell ref="C21:C23"/>
    <mergeCell ref="B21:B23"/>
    <mergeCell ref="B7:B9"/>
    <mergeCell ref="C7:C9"/>
  </mergeCells>
  <conditionalFormatting sqref="O7:O29">
    <cfRule type="iconSet" priority="1">
      <iconSet iconSet="3Symbols">
        <cfvo type="percent" val="0"/>
        <cfvo type="num" val="0.55000000000000004"/>
        <cfvo type="num" val="0.8"/>
      </iconSet>
    </cfRule>
  </conditionalFormatting>
  <conditionalFormatting sqref="O30">
    <cfRule type="iconSet" priority="11">
      <iconSet iconSet="3Symbols">
        <cfvo type="percent" val="0"/>
        <cfvo type="num" val="0.55000000000000004"/>
        <cfvo type="num" val="0.8"/>
      </iconSet>
    </cfRule>
  </conditionalFormatting>
  <conditionalFormatting sqref="O31">
    <cfRule type="iconSet" priority="15">
      <iconSet iconSet="3Symbols">
        <cfvo type="percent" val="0"/>
        <cfvo type="num" val="0.55000000000000004"/>
        <cfvo type="num" val="0.8"/>
      </iconSet>
    </cfRule>
  </conditionalFormatting>
  <conditionalFormatting sqref="O40:O47">
    <cfRule type="iconSet" priority="3">
      <iconSet iconSet="3Symbols">
        <cfvo type="percent" val="0"/>
        <cfvo type="num" val="0.55000000000000004"/>
        <cfvo type="num" val="0.8"/>
      </iconSet>
    </cfRule>
  </conditionalFormatting>
  <conditionalFormatting sqref="O48">
    <cfRule type="iconSet" priority="8">
      <iconSet iconSet="3Symbols">
        <cfvo type="percent" val="0"/>
        <cfvo type="num" val="0.55000000000000004"/>
        <cfvo type="num" val="0.8"/>
      </iconSet>
    </cfRule>
  </conditionalFormatting>
  <conditionalFormatting sqref="O49">
    <cfRule type="iconSet" priority="10">
      <iconSet iconSet="3Symbols">
        <cfvo type="percent" val="0"/>
        <cfvo type="num" val="0.55000000000000004"/>
        <cfvo type="num" val="0.8"/>
      </iconSet>
    </cfRule>
  </conditionalFormatting>
  <hyperlinks>
    <hyperlink ref="M10" r:id="rId1" display="https://unipamplonaedu.sharepoint.com/sites/PLANDEMEJORAMIENTOARQUITECTURA2023-2025/Documentos%20compartidos/Forms/AllItems.aspx?id=%2Fsites%2FPLANDEMEJORAMIENTOARQUITECTURA2023%2D2025%2FDocumentos%20compartidos%2FPLAN%20DE%20MEJORAMIENTO%202023%2D2025%2FFACTOR%2012%2FF12%5FP1%2F1&amp;viewid=7b906dff%2D9fff%2D47b7%2Db387%2D041fbb839eeb" xr:uid="{EBEEB0AA-6C1A-4D27-B1B8-8A788F9EF00C}"/>
    <hyperlink ref="M11" r:id="rId2" display="https://unipamplonaedu.sharepoint.com/sites/PLANDEMEJORAMIENTOARQUITECTURA2023-2025/Documentos%20compartidos/Forms/AllItems.aspx?id=%2Fsites%2FPLANDEMEJORAMIENTOARQUITECTURA2023%2D2025%2FDocumentos%20compartidos%2FPLAN%20DE%20MEJORAMIENTO%202023%2D2025%2FFACTOR%2012%2FF12%5FP1%2F1&amp;viewid=7b906dff%2D9fff%2D47b7%2Db387%2D041fbb839eeb" xr:uid="{3C6BE6F4-8651-4252-9262-CA334434877C}"/>
    <hyperlink ref="M22" r:id="rId3" display="https://unipamplonaedu.sharepoint.com/sites/PLANDEMEJORAMIENTOARQUITECTURA2023-2025/Documentos%20compartidos/Forms/AllItems.aspx?id=%2Fsites%2FPLANDEMEJORAMIENTOARQUITECTURA2023%2D2025%2FDocumentos%20compartidos%2FSEGUIMIENTO%20PETICIONES%20ESTUDIANTES%2FVILLA%20DEL%20ROSARIO%2FSOPORTES%20ARQUITECTURA%20VILLA%20DEL%20ROSARIO%2F02&amp;viewid=7b906dff%2D9fff%2D47b7%2Db387%2D041fbb839eeb" xr:uid="{D88C320D-BE22-44EE-8730-046018266A4A}"/>
  </hyperlinks>
  <pageMargins left="0.7" right="0.7" top="0.75" bottom="0.75" header="0.3" footer="0.3"/>
  <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B1:J24"/>
  <sheetViews>
    <sheetView zoomScale="76" workbookViewId="0">
      <selection activeCell="D11" sqref="D11"/>
    </sheetView>
  </sheetViews>
  <sheetFormatPr defaultColWidth="11.42578125" defaultRowHeight="15"/>
  <cols>
    <col min="1" max="1" width="23" customWidth="1"/>
    <col min="2" max="2" width="46.42578125" customWidth="1"/>
    <col min="3" max="3" width="25.28515625" customWidth="1"/>
    <col min="4" max="4" width="35.85546875" customWidth="1"/>
    <col min="5" max="5" width="23.140625" customWidth="1"/>
    <col min="6" max="6" width="23.28515625" style="23" customWidth="1"/>
    <col min="7" max="7" width="30.28515625" customWidth="1"/>
  </cols>
  <sheetData>
    <row r="1" spans="2:10" ht="15.75" thickBot="1"/>
    <row r="2" spans="2:10" ht="14.45" customHeight="1" thickTop="1" thickBot="1">
      <c r="B2" s="291" t="s">
        <v>963</v>
      </c>
      <c r="C2" s="291"/>
      <c r="D2" s="291"/>
      <c r="E2" s="291"/>
      <c r="F2" s="291"/>
      <c r="G2" s="291"/>
      <c r="H2" s="20"/>
    </row>
    <row r="3" spans="2:10" ht="14.45" customHeight="1" thickTop="1" thickBot="1">
      <c r="B3" s="291"/>
      <c r="C3" s="291"/>
      <c r="D3" s="291"/>
      <c r="E3" s="291"/>
      <c r="F3" s="291"/>
      <c r="G3" s="291"/>
      <c r="H3" s="20"/>
    </row>
    <row r="4" spans="2:10" ht="47.25" customHeight="1" thickTop="1" thickBot="1">
      <c r="B4" s="31" t="s">
        <v>964</v>
      </c>
      <c r="C4" s="31" t="s">
        <v>965</v>
      </c>
      <c r="D4" s="32" t="s">
        <v>966</v>
      </c>
      <c r="E4" s="31" t="s">
        <v>967</v>
      </c>
      <c r="F4" s="32" t="s">
        <v>968</v>
      </c>
      <c r="G4" s="32" t="s">
        <v>969</v>
      </c>
    </row>
    <row r="5" spans="2:10" s="20" customFormat="1" ht="58.5" customHeight="1" thickTop="1" thickBot="1">
      <c r="B5" s="33" t="s">
        <v>970</v>
      </c>
      <c r="C5" s="34">
        <f>SUM('FACTOR 1 PROYECTO EDUCATIVO'!E31)</f>
        <v>14</v>
      </c>
      <c r="D5" s="35">
        <f>IF(AND('FACTOR 1 PROYECTO EDUCATIVO'!P31=0),"No aplica",('FACTOR 1 PROYECTO EDUCATIVO'!P31))</f>
        <v>0.67142857142857137</v>
      </c>
      <c r="E5" s="34">
        <f>SUM('FACTOR 1 PROYECTO EDUCATIVO'!E48)</f>
        <v>0</v>
      </c>
      <c r="F5" s="35" t="str">
        <f>IF(AND('FACTOR 1 PROYECTO EDUCATIVO'!P48=0),"No aplica",('FACTOR 1 PROYECTO EDUCATIVO'!P48))</f>
        <v>No aplica</v>
      </c>
      <c r="G5" s="36">
        <f>IF(AND('FACTOR 1 PROYECTO EDUCATIVO'!J55=0),"No aplica",('FACTOR 1 PROYECTO EDUCATIVO'!J55))</f>
        <v>5632000</v>
      </c>
    </row>
    <row r="6" spans="2:10" s="20" customFormat="1" ht="58.5" customHeight="1" thickTop="1" thickBot="1">
      <c r="B6" s="60" t="s">
        <v>113</v>
      </c>
      <c r="C6" s="34">
        <f>SUM('FACTOR 2 ESTUDIANTES'!E29)</f>
        <v>21</v>
      </c>
      <c r="D6" s="35">
        <f>IF(AND('FACTOR 2 ESTUDIANTES'!P29=0),"No aplica",('FACTOR 2 ESTUDIANTES'!P29))</f>
        <v>0.62619047619047608</v>
      </c>
      <c r="E6" s="34">
        <f>SUM('FACTOR 2 ESTUDIANTES'!E46)</f>
        <v>0</v>
      </c>
      <c r="F6" s="35" t="str">
        <f>IF(AND('FACTOR 2 ESTUDIANTES'!P46=0),"No aplica",('FACTOR 2 ESTUDIANTES'!P46))</f>
        <v>No aplica</v>
      </c>
      <c r="G6" s="36">
        <f>IF(AND('FACTOR 2 ESTUDIANTES'!J53=0),"No aplica",('FACTOR 2 ESTUDIANTES'!J53))</f>
        <v>48472000</v>
      </c>
    </row>
    <row r="7" spans="2:10" s="20" customFormat="1" ht="58.5" customHeight="1" thickTop="1" thickBot="1">
      <c r="B7" s="60" t="s">
        <v>971</v>
      </c>
      <c r="C7" s="34">
        <f>SUM('FACTOR 3 PROFESORES'!E16)</f>
        <v>8</v>
      </c>
      <c r="D7" s="35">
        <f>IF(AND('FACTOR 3 PROFESORES'!P16=0),"No aplica",('FACTOR 3 PROFESORES'!P16))</f>
        <v>0.75683999999999985</v>
      </c>
      <c r="E7" s="34">
        <f>SUM('FACTOR 3 PROFESORES'!E34)</f>
        <v>8</v>
      </c>
      <c r="F7" s="35">
        <f>IF(AND('FACTOR 3 PROFESORES'!P34=0),"No aplica",('FACTOR 3 PROFESORES'!P34))</f>
        <v>0.20624999999999999</v>
      </c>
      <c r="G7" s="36">
        <f>IF(AND('FACTOR 3 PROFESORES'!J41=0),"No aplica",('FACTOR 3 PROFESORES'!J41))</f>
        <v>31415796</v>
      </c>
      <c r="J7" s="173">
        <f>(D7+F7)/2</f>
        <v>0.48154499999999989</v>
      </c>
    </row>
    <row r="8" spans="2:10" s="20" customFormat="1" ht="58.5" customHeight="1" thickTop="1" thickBot="1">
      <c r="B8" s="60" t="s">
        <v>972</v>
      </c>
      <c r="C8" s="34">
        <f>SUM('FACTOR 4 EGRESADOS'!E21)</f>
        <v>12</v>
      </c>
      <c r="D8" s="35">
        <f>IF(AND('FACTOR 4 EGRESADOS'!P21=0),"No aplica",('FACTOR 4 EGRESADOS'!P21))</f>
        <v>0.60000000000000009</v>
      </c>
      <c r="E8" s="34">
        <f>SUM('FACTOR 4 EGRESADOS'!E38)</f>
        <v>0</v>
      </c>
      <c r="F8" s="35" t="str">
        <f>IF(AND('FACTOR 4 EGRESADOS'!P38=0),"No aplica",('FACTOR 4 EGRESADOS'!P38))</f>
        <v>No aplica</v>
      </c>
      <c r="G8" s="36">
        <f>IF(AND('FACTOR 4 EGRESADOS'!J45=0),"No aplica",('FACTOR 4 EGRESADOS'!J45))</f>
        <v>10710000</v>
      </c>
    </row>
    <row r="9" spans="2:10" s="20" customFormat="1" ht="58.5" customHeight="1" thickTop="1" thickBot="1">
      <c r="B9" s="33" t="s">
        <v>973</v>
      </c>
      <c r="C9" s="34">
        <f>SUM('FACTOR 5 ASPECTOS ACADÉMICOS'!E27)</f>
        <v>18</v>
      </c>
      <c r="D9" s="35">
        <f>IF(AND('FACTOR 5 ASPECTOS ACADÉMICOS'!P27=0),"No aplica",('FACTOR 5 ASPECTOS ACADÉMICOS'!P27))</f>
        <v>0.73888888888888871</v>
      </c>
      <c r="E9" s="34">
        <f>SUM('FACTOR 5 ASPECTOS ACADÉMICOS'!E47)</f>
        <v>10</v>
      </c>
      <c r="F9" s="35">
        <f>IF(AND('FACTOR 5 ASPECTOS ACADÉMICOS'!P47=0),"No aplica",('FACTOR 5 ASPECTOS ACADÉMICOS'!P47))</f>
        <v>0.80999999999999983</v>
      </c>
      <c r="G9" s="36">
        <f>IF(AND('FACTOR 5 ASPECTOS ACADÉMICOS'!J54=0),"No aplica",('FACTOR 5 ASPECTOS ACADÉMICOS'!J54))</f>
        <v>59680000</v>
      </c>
      <c r="J9" s="173">
        <f>(D9+F9)/2</f>
        <v>0.77444444444444427</v>
      </c>
    </row>
    <row r="10" spans="2:10" s="20" customFormat="1" ht="58.5" customHeight="1" thickTop="1" thickBot="1">
      <c r="B10" s="33" t="s">
        <v>974</v>
      </c>
      <c r="C10" s="34">
        <f>SUM('FACTOR 6 PERMANENCIA Y GRADU'!E19)</f>
        <v>12</v>
      </c>
      <c r="D10" s="35">
        <f>IF(AND('FACTOR 6 PERMANENCIA Y GRADU'!P19=0),"No aplica",('FACTOR 6 PERMANENCIA Y GRADU'!P19))</f>
        <v>0.70833333333333337</v>
      </c>
      <c r="E10" s="34">
        <f>SUM('FACTOR 6 PERMANENCIA Y GRADU'!E33)</f>
        <v>4</v>
      </c>
      <c r="F10" s="35">
        <f>IF(AND('FACTOR 6 PERMANENCIA Y GRADU'!P33=0),"No aplica",('FACTOR 6 PERMANENCIA Y GRADU'!P33))</f>
        <v>0.82499999999999996</v>
      </c>
      <c r="G10" s="36">
        <f>IF(AND('FACTOR 6 PERMANENCIA Y GRADU'!J40=0),"No aplica",('FACTOR 6 PERMANENCIA Y GRADU'!J40))</f>
        <v>32345000</v>
      </c>
      <c r="J10" s="173">
        <f>(D10+F10)/2</f>
        <v>0.76666666666666661</v>
      </c>
    </row>
    <row r="11" spans="2:10" s="20" customFormat="1" ht="58.5" customHeight="1" thickTop="1" thickBot="1">
      <c r="B11" s="61" t="s">
        <v>975</v>
      </c>
      <c r="C11" s="34">
        <f>SUM('FACTOR 7 INTERACCIÓN N Y I '!E15)</f>
        <v>8</v>
      </c>
      <c r="D11" s="35">
        <f>IF(AND('FACTOR 7 INTERACCIÓN N Y I '!P15=0),"No aplica",('FACTOR 7 INTERACCIÓN N Y I '!P15))</f>
        <v>0.4375</v>
      </c>
      <c r="E11" s="34">
        <f>SUM('FACTOR 7 INTERACCIÓN N Y I '!E32)</f>
        <v>0</v>
      </c>
      <c r="F11" s="35" t="str">
        <f>IF(AND('FACTOR 7 INTERACCIÓN N Y I '!P32=0),"No aplica",('FACTOR 7 INTERACCIÓN N Y I '!P32))</f>
        <v>No aplica</v>
      </c>
      <c r="G11" s="36">
        <f>IF(AND('FACTOR 7 INTERACCIÓN N Y I '!J39=0),"No aplica",('FACTOR 7 INTERACCIÓN N Y I '!J39))</f>
        <v>40817000</v>
      </c>
    </row>
    <row r="12" spans="2:10" s="20" customFormat="1" ht="92.25" customHeight="1" thickTop="1" thickBot="1">
      <c r="B12" s="33" t="s">
        <v>976</v>
      </c>
      <c r="C12" s="34">
        <f>SUM('FACTOR 8 INVESTIGACIÓN'!E14)</f>
        <v>7</v>
      </c>
      <c r="D12" s="35">
        <f>IF(AND('FACTOR 8 INVESTIGACIÓN'!P14=0),"No aplica",('FACTOR 8 INVESTIGACIÓN'!P14))</f>
        <v>0.80000000000000016</v>
      </c>
      <c r="E12" s="34">
        <f>SUM('FACTOR 8 INVESTIGACIÓN'!E30)</f>
        <v>6</v>
      </c>
      <c r="F12" s="35">
        <f>IF(AND('FACTOR 8 INVESTIGACIÓN'!P30=0),"No aplica",('FACTOR 8 INVESTIGACIÓN'!P30))</f>
        <v>0.6</v>
      </c>
      <c r="G12" s="36">
        <f>IF(AND('FACTOR 8 INVESTIGACIÓN'!J37=0),"No aplica",('FACTOR 8 INVESTIGACIÓN'!J37))</f>
        <v>57120000</v>
      </c>
      <c r="J12" s="173">
        <f>(D12+F12)/2</f>
        <v>0.70000000000000007</v>
      </c>
    </row>
    <row r="13" spans="2:10" s="20" customFormat="1" ht="58.5" customHeight="1" thickTop="1" thickBot="1">
      <c r="B13" s="61" t="s">
        <v>977</v>
      </c>
      <c r="C13" s="34">
        <f>SUM('FACTOR 9 BIENESTAR'!E14)</f>
        <v>7</v>
      </c>
      <c r="D13" s="35">
        <f>IF(AND('FACTOR 9 BIENESTAR'!P14=0),"No aplica",('FACTOR 9 BIENESTAR'!P14))</f>
        <v>0.74285714285714299</v>
      </c>
      <c r="E13" s="34">
        <f>SUM('FACTOR 9 BIENESTAR'!E31)</f>
        <v>0</v>
      </c>
      <c r="F13" s="35" t="str">
        <f>IF(AND('FACTOR 9 BIENESTAR'!P31=0),"No aplica",('FACTOR 9 BIENESTAR'!P31))</f>
        <v>No aplica</v>
      </c>
      <c r="G13" s="36">
        <f>IF(AND('FACTOR 9 BIENESTAR'!J38=0),"No aplica",('FACTOR 9 BIENESTAR'!J38))</f>
        <v>4760000</v>
      </c>
    </row>
    <row r="14" spans="2:10" s="20" customFormat="1" ht="58.5" customHeight="1" thickTop="1" thickBot="1">
      <c r="B14" s="61" t="s">
        <v>978</v>
      </c>
      <c r="C14" s="34">
        <f>SUM('FACTOR 10 MEDIOS EDUCATIVOS'!E25)</f>
        <v>18</v>
      </c>
      <c r="D14" s="35">
        <f>IF(AND('FACTOR 10 MEDIOS EDUCATIVOS'!P25=0),"No aplica",('FACTOR 10 MEDIOS EDUCATIVOS'!P25))</f>
        <v>0.11666666666666664</v>
      </c>
      <c r="E14" s="34">
        <f>SUM('FACTOR 10 MEDIOS EDUCATIVOS'!E43)</f>
        <v>8</v>
      </c>
      <c r="F14" s="35">
        <f>IF(AND('FACTOR 10 MEDIOS EDUCATIVOS'!P43=0),"No aplica",('FACTOR 10 MEDIOS EDUCATIVOS'!P43))</f>
        <v>0.10625</v>
      </c>
      <c r="G14" s="36">
        <f>IF(AND('FACTOR 10 MEDIOS EDUCATIVOS'!J50=0),"No aplica",('FACTOR 10 MEDIOS EDUCATIVOS'!J50))</f>
        <v>436021540</v>
      </c>
      <c r="J14" s="173">
        <f>(D14+F14)/2</f>
        <v>0.11145833333333333</v>
      </c>
    </row>
    <row r="15" spans="2:10" s="20" customFormat="1" ht="58.5" customHeight="1" thickTop="1" thickBot="1">
      <c r="B15" s="61" t="s">
        <v>979</v>
      </c>
      <c r="C15" s="34">
        <f>SUM('FACTOR 11 ORGANIZACIÓN '!E19)</f>
        <v>12</v>
      </c>
      <c r="D15" s="35">
        <f>IF(AND('FACTOR 11 ORGANIZACIÓN '!P19=0),"No aplica",('FACTOR 11 ORGANIZACIÓN '!P19))</f>
        <v>0.60000000000000009</v>
      </c>
      <c r="E15" s="34">
        <f>SUM('FACTOR 11 ORGANIZACIÓN '!E35)</f>
        <v>6</v>
      </c>
      <c r="F15" s="35">
        <f>IF(AND('FACTOR 11 ORGANIZACIÓN '!P35=0),"No aplica",('FACTOR 11 ORGANIZACIÓN '!P35))</f>
        <v>0.44999999999999996</v>
      </c>
      <c r="G15" s="36">
        <f>IF(AND('FACTOR 11 ORGANIZACIÓN '!J42=0),"No aplica",('FACTOR 11 ORGANIZACIÓN '!J42))</f>
        <v>29006000</v>
      </c>
      <c r="J15" s="173">
        <f t="shared" ref="J15:J16" si="0">(D15+F15)/2</f>
        <v>0.52500000000000002</v>
      </c>
    </row>
    <row r="16" spans="2:10" s="20" customFormat="1" ht="58.5" customHeight="1" thickTop="1" thickBot="1">
      <c r="B16" s="61" t="s">
        <v>980</v>
      </c>
      <c r="C16" s="34">
        <f>SUM('FACTOR 12 RECURSOS FISICOS'!E30)</f>
        <v>23</v>
      </c>
      <c r="D16" s="35">
        <f>IF(AND('FACTOR 12 RECURSOS FISICOS'!P30=0),"No aplica",('FACTOR 12 RECURSOS FISICOS'!P30))</f>
        <v>0.26907999999999999</v>
      </c>
      <c r="E16" s="34">
        <f>SUM('FACTOR 12 RECURSOS FISICOS'!E48)</f>
        <v>8</v>
      </c>
      <c r="F16" s="35">
        <f>IF(AND('FACTOR 12 RECURSOS FISICOS'!P48=0),"No aplica",('FACTOR 12 RECURSOS FISICOS'!P48))</f>
        <v>0.1</v>
      </c>
      <c r="G16" s="36">
        <f>IF(AND('FACTOR 12 RECURSOS FISICOS'!J55=0),"No aplica",('FACTOR 12 RECURSOS FISICOS'!J55))</f>
        <v>473119000</v>
      </c>
      <c r="J16" s="173">
        <f t="shared" si="0"/>
        <v>0.18453999999999998</v>
      </c>
    </row>
    <row r="17" spans="2:7" ht="17.25" thickTop="1" thickBot="1">
      <c r="B17" s="37" t="s">
        <v>981</v>
      </c>
      <c r="C17" s="290">
        <f>SUM(C5:C16,E5:E16)</f>
        <v>210</v>
      </c>
      <c r="D17" s="290"/>
      <c r="E17" s="290"/>
      <c r="F17" s="290"/>
      <c r="G17" s="290"/>
    </row>
    <row r="18" spans="2:7" ht="17.25" thickTop="1" thickBot="1">
      <c r="B18" s="37" t="s">
        <v>982</v>
      </c>
      <c r="C18" s="292">
        <f>AVERAGE(D5,D6,J7,D8,J9,J10,D11,J12,D13,J14,J15,J16)</f>
        <v>0.55180255291005287</v>
      </c>
      <c r="D18" s="292"/>
      <c r="E18" s="292"/>
      <c r="F18" s="292"/>
      <c r="G18" s="292"/>
    </row>
    <row r="19" spans="2:7" ht="18.75" customHeight="1">
      <c r="B19" s="38" t="s">
        <v>983</v>
      </c>
      <c r="C19" s="289">
        <f>SUM(G5:G16)</f>
        <v>1229098336</v>
      </c>
      <c r="D19" s="290"/>
      <c r="E19" s="290"/>
      <c r="F19" s="290"/>
      <c r="G19" s="290"/>
    </row>
    <row r="20" spans="2:7" ht="22.5" customHeight="1" thickTop="1" thickBot="1">
      <c r="B20" s="59" t="s">
        <v>984</v>
      </c>
      <c r="C20" s="293">
        <v>1230098336</v>
      </c>
      <c r="D20" s="293"/>
      <c r="E20" s="293"/>
      <c r="F20" s="293"/>
      <c r="G20" s="293"/>
    </row>
    <row r="21" spans="2:7" ht="15.75" thickTop="1"/>
    <row r="24" spans="2:7">
      <c r="D24" s="157">
        <f>AVERAGE(D5:D16,F5:F16)</f>
        <v>0.53501500417710923</v>
      </c>
    </row>
  </sheetData>
  <mergeCells count="5">
    <mergeCell ref="C19:G19"/>
    <mergeCell ref="B2:G3"/>
    <mergeCell ref="C17:G17"/>
    <mergeCell ref="C18:G18"/>
    <mergeCell ref="C20:G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Q54"/>
  <sheetViews>
    <sheetView topLeftCell="C26" zoomScale="70" zoomScaleNormal="70" workbookViewId="0">
      <selection activeCell="T38" sqref="T38"/>
    </sheetView>
  </sheetViews>
  <sheetFormatPr defaultColWidth="11.42578125" defaultRowHeight="15"/>
  <cols>
    <col min="1" max="1" width="40" style="72" customWidth="1"/>
    <col min="2" max="2" width="37.42578125" style="72" customWidth="1"/>
    <col min="3" max="3" width="42.85546875" style="72" customWidth="1"/>
    <col min="4" max="4" width="31.85546875" style="72" customWidth="1"/>
    <col min="5" max="5" width="64.28515625" style="72" customWidth="1"/>
    <col min="6" max="6" width="18.7109375" style="72" customWidth="1"/>
    <col min="7" max="7" width="16" style="72" customWidth="1"/>
    <col min="8" max="8" width="22.42578125" style="72" customWidth="1"/>
    <col min="9" max="9" width="18.4257812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40.5" customHeight="1" thickBot="1">
      <c r="A1" s="193"/>
      <c r="B1" s="208" t="s">
        <v>0</v>
      </c>
      <c r="C1" s="209"/>
      <c r="D1" s="209"/>
      <c r="E1" s="209"/>
      <c r="F1" s="209"/>
      <c r="G1" s="209"/>
      <c r="H1" s="209"/>
      <c r="I1" s="209"/>
      <c r="J1" s="209"/>
      <c r="K1" s="209"/>
      <c r="L1" s="209"/>
      <c r="M1" s="209"/>
      <c r="N1" s="209"/>
      <c r="O1" s="210"/>
      <c r="P1" s="28" t="s">
        <v>1</v>
      </c>
      <c r="Q1" s="119" t="s">
        <v>2</v>
      </c>
    </row>
    <row r="2" spans="1:17" ht="54.75" customHeight="1" thickBot="1">
      <c r="A2" s="294"/>
      <c r="B2" s="211"/>
      <c r="C2" s="212"/>
      <c r="D2" s="212"/>
      <c r="E2" s="212"/>
      <c r="F2" s="212"/>
      <c r="G2" s="212"/>
      <c r="H2" s="212"/>
      <c r="I2" s="212"/>
      <c r="J2" s="212"/>
      <c r="K2" s="212"/>
      <c r="L2" s="212"/>
      <c r="M2" s="212"/>
      <c r="N2" s="212"/>
      <c r="O2" s="213"/>
      <c r="P2" s="29" t="s">
        <v>3</v>
      </c>
      <c r="Q2" s="120" t="s">
        <v>4</v>
      </c>
    </row>
    <row r="4" spans="1:17" ht="15.75" thickBot="1"/>
    <row r="5" spans="1:17" ht="33" customHeight="1" thickBot="1">
      <c r="A5" s="196" t="s">
        <v>113</v>
      </c>
      <c r="B5" s="197"/>
      <c r="C5" s="197"/>
      <c r="D5" s="197"/>
      <c r="E5" s="197"/>
      <c r="F5" s="197"/>
      <c r="G5" s="197"/>
      <c r="H5" s="197"/>
      <c r="I5" s="197"/>
      <c r="J5" s="197"/>
      <c r="K5" s="197"/>
      <c r="L5" s="197"/>
      <c r="M5" s="197"/>
      <c r="N5" s="197"/>
      <c r="O5" s="197"/>
      <c r="P5" s="197"/>
      <c r="Q5" s="198"/>
    </row>
    <row r="6" spans="1:17" ht="51.75" customHeight="1" thickBot="1">
      <c r="A6" s="199" t="s">
        <v>114</v>
      </c>
      <c r="B6" s="200"/>
      <c r="C6" s="200"/>
      <c r="D6" s="200"/>
      <c r="E6" s="200"/>
      <c r="F6" s="200"/>
      <c r="G6" s="200"/>
      <c r="H6" s="200"/>
      <c r="I6" s="200"/>
      <c r="J6" s="200"/>
      <c r="K6" s="200"/>
      <c r="L6" s="201"/>
      <c r="M6" s="199" t="s">
        <v>14</v>
      </c>
      <c r="N6" s="200"/>
      <c r="O6" s="200"/>
      <c r="P6" s="201"/>
      <c r="Q6" s="62"/>
    </row>
    <row r="7" spans="1:17" ht="143.25" customHeight="1" thickBot="1">
      <c r="A7" s="46" t="s">
        <v>15</v>
      </c>
      <c r="B7" s="47" t="s">
        <v>16</v>
      </c>
      <c r="C7" s="47" t="s">
        <v>17</v>
      </c>
      <c r="D7" s="47" t="s">
        <v>18</v>
      </c>
      <c r="E7" s="47" t="s">
        <v>19</v>
      </c>
      <c r="F7" s="47" t="s">
        <v>20</v>
      </c>
      <c r="G7" s="47" t="s">
        <v>21</v>
      </c>
      <c r="H7" s="47" t="s">
        <v>22</v>
      </c>
      <c r="I7" s="47" t="s">
        <v>23</v>
      </c>
      <c r="J7" s="47" t="s">
        <v>24</v>
      </c>
      <c r="K7" s="47" t="s">
        <v>25</v>
      </c>
      <c r="L7" s="47" t="s">
        <v>26</v>
      </c>
      <c r="M7" s="48" t="s">
        <v>27</v>
      </c>
      <c r="N7" s="48" t="s">
        <v>28</v>
      </c>
      <c r="O7" s="48" t="s">
        <v>29</v>
      </c>
      <c r="P7" s="48" t="s">
        <v>30</v>
      </c>
      <c r="Q7" s="49" t="s">
        <v>31</v>
      </c>
    </row>
    <row r="8" spans="1:17" ht="249.75" customHeight="1">
      <c r="A8" s="247" t="s">
        <v>32</v>
      </c>
      <c r="B8" s="247" t="s">
        <v>115</v>
      </c>
      <c r="C8" s="247" t="s">
        <v>116</v>
      </c>
      <c r="D8" s="249" t="s">
        <v>117</v>
      </c>
      <c r="E8" s="73" t="s">
        <v>118</v>
      </c>
      <c r="F8" s="73" t="s">
        <v>119</v>
      </c>
      <c r="G8" s="73" t="s">
        <v>120</v>
      </c>
      <c r="H8" s="74">
        <v>0</v>
      </c>
      <c r="I8" s="73" t="s">
        <v>121</v>
      </c>
      <c r="J8" s="73" t="s">
        <v>40</v>
      </c>
      <c r="K8" s="65">
        <v>45139</v>
      </c>
      <c r="L8" s="65">
        <v>45870</v>
      </c>
      <c r="M8" s="151" t="s">
        <v>122</v>
      </c>
      <c r="N8" s="53">
        <f>(100/$E$29)</f>
        <v>4.7619047619047619</v>
      </c>
      <c r="O8" s="54">
        <v>0.5</v>
      </c>
      <c r="P8" s="55">
        <f>(N8*O8)/100</f>
        <v>2.3809523809523808E-2</v>
      </c>
      <c r="Q8" s="247" t="s">
        <v>123</v>
      </c>
    </row>
    <row r="9" spans="1:17" ht="156.75" customHeight="1">
      <c r="A9" s="248"/>
      <c r="B9" s="248"/>
      <c r="C9" s="248"/>
      <c r="D9" s="250"/>
      <c r="E9" s="76" t="s">
        <v>124</v>
      </c>
      <c r="F9" s="76" t="s">
        <v>125</v>
      </c>
      <c r="G9" s="76" t="s">
        <v>126</v>
      </c>
      <c r="H9" s="77">
        <v>9520000</v>
      </c>
      <c r="I9" s="76" t="s">
        <v>127</v>
      </c>
      <c r="J9" s="73" t="s">
        <v>40</v>
      </c>
      <c r="K9" s="65">
        <v>45139</v>
      </c>
      <c r="L9" s="65">
        <v>45870</v>
      </c>
      <c r="M9" s="150" t="s">
        <v>128</v>
      </c>
      <c r="N9" s="53">
        <f t="shared" ref="N9:N28" si="0">(100/$E$29)</f>
        <v>4.7619047619047619</v>
      </c>
      <c r="O9" s="51">
        <v>0.8</v>
      </c>
      <c r="P9" s="55">
        <f t="shared" ref="P9:P28" si="1">(N9*O9)/100</f>
        <v>3.8095238095238099E-2</v>
      </c>
      <c r="Q9" s="248"/>
    </row>
    <row r="10" spans="1:17" ht="205.5" customHeight="1">
      <c r="A10" s="248"/>
      <c r="B10" s="248"/>
      <c r="C10" s="248"/>
      <c r="D10" s="250"/>
      <c r="E10" s="76" t="s">
        <v>129</v>
      </c>
      <c r="F10" s="76" t="s">
        <v>130</v>
      </c>
      <c r="G10" s="76" t="s">
        <v>131</v>
      </c>
      <c r="H10" s="77">
        <v>872000</v>
      </c>
      <c r="I10" s="76" t="s">
        <v>127</v>
      </c>
      <c r="J10" s="73" t="s">
        <v>40</v>
      </c>
      <c r="K10" s="65">
        <v>45139</v>
      </c>
      <c r="L10" s="65">
        <v>45870</v>
      </c>
      <c r="M10" s="150" t="s">
        <v>132</v>
      </c>
      <c r="N10" s="53">
        <f t="shared" si="0"/>
        <v>4.7619047619047619</v>
      </c>
      <c r="O10" s="51">
        <v>0.5</v>
      </c>
      <c r="P10" s="55">
        <f t="shared" si="1"/>
        <v>2.3809523809523808E-2</v>
      </c>
      <c r="Q10" s="248"/>
    </row>
    <row r="11" spans="1:17" ht="205.5" customHeight="1">
      <c r="A11" s="248"/>
      <c r="B11" s="248"/>
      <c r="C11" s="248"/>
      <c r="D11" s="251"/>
      <c r="E11" s="76" t="s">
        <v>133</v>
      </c>
      <c r="F11" s="76" t="s">
        <v>134</v>
      </c>
      <c r="G11" s="76" t="s">
        <v>135</v>
      </c>
      <c r="H11" s="74">
        <v>0</v>
      </c>
      <c r="I11" s="73" t="s">
        <v>121</v>
      </c>
      <c r="J11" s="73" t="s">
        <v>40</v>
      </c>
      <c r="K11" s="65">
        <v>45139</v>
      </c>
      <c r="L11" s="65">
        <v>45870</v>
      </c>
      <c r="M11" s="163" t="s">
        <v>136</v>
      </c>
      <c r="N11" s="53">
        <f t="shared" si="0"/>
        <v>4.7619047619047619</v>
      </c>
      <c r="O11" s="51">
        <v>0</v>
      </c>
      <c r="P11" s="55">
        <f t="shared" ref="P11" si="2">(N11*O11)/100</f>
        <v>0</v>
      </c>
      <c r="Q11" s="248"/>
    </row>
    <row r="12" spans="1:17" ht="140.25" customHeight="1">
      <c r="A12" s="248"/>
      <c r="B12" s="248"/>
      <c r="C12" s="248"/>
      <c r="D12" s="248" t="s">
        <v>137</v>
      </c>
      <c r="E12" s="76" t="s">
        <v>138</v>
      </c>
      <c r="F12" s="76" t="s">
        <v>139</v>
      </c>
      <c r="G12" s="76" t="s">
        <v>140</v>
      </c>
      <c r="H12" s="77">
        <v>0</v>
      </c>
      <c r="I12" s="76" t="s">
        <v>121</v>
      </c>
      <c r="J12" s="73" t="s">
        <v>40</v>
      </c>
      <c r="K12" s="65">
        <v>45139</v>
      </c>
      <c r="L12" s="65">
        <v>45870</v>
      </c>
      <c r="M12" s="76" t="s">
        <v>141</v>
      </c>
      <c r="N12" s="53">
        <f t="shared" si="0"/>
        <v>4.7619047619047619</v>
      </c>
      <c r="O12" s="51">
        <v>0.8</v>
      </c>
      <c r="P12" s="55">
        <f t="shared" si="1"/>
        <v>3.8095238095238099E-2</v>
      </c>
      <c r="Q12" s="248"/>
    </row>
    <row r="13" spans="1:17" ht="111.75" customHeight="1">
      <c r="A13" s="248"/>
      <c r="B13" s="248"/>
      <c r="C13" s="248"/>
      <c r="D13" s="248"/>
      <c r="E13" s="76" t="s">
        <v>142</v>
      </c>
      <c r="F13" s="76" t="s">
        <v>143</v>
      </c>
      <c r="G13" s="76" t="s">
        <v>144</v>
      </c>
      <c r="H13" s="77">
        <v>0</v>
      </c>
      <c r="I13" s="76" t="s">
        <v>121</v>
      </c>
      <c r="J13" s="73" t="s">
        <v>40</v>
      </c>
      <c r="K13" s="65">
        <v>45139</v>
      </c>
      <c r="L13" s="65">
        <v>45870</v>
      </c>
      <c r="M13" s="76" t="s">
        <v>145</v>
      </c>
      <c r="N13" s="53">
        <f t="shared" si="0"/>
        <v>4.7619047619047619</v>
      </c>
      <c r="O13" s="51">
        <v>0.8</v>
      </c>
      <c r="P13" s="55">
        <f t="shared" si="1"/>
        <v>3.8095238095238099E-2</v>
      </c>
      <c r="Q13" s="248"/>
    </row>
    <row r="14" spans="1:17" ht="159.75" customHeight="1">
      <c r="A14" s="248"/>
      <c r="B14" s="248"/>
      <c r="C14" s="248"/>
      <c r="D14" s="248"/>
      <c r="E14" s="76" t="s">
        <v>146</v>
      </c>
      <c r="F14" s="76" t="s">
        <v>147</v>
      </c>
      <c r="G14" s="76" t="s">
        <v>126</v>
      </c>
      <c r="H14" s="77">
        <v>9520000</v>
      </c>
      <c r="I14" s="76" t="s">
        <v>148</v>
      </c>
      <c r="J14" s="73" t="s">
        <v>40</v>
      </c>
      <c r="K14" s="65">
        <v>45139</v>
      </c>
      <c r="L14" s="65">
        <v>45870</v>
      </c>
      <c r="M14" s="150" t="s">
        <v>149</v>
      </c>
      <c r="N14" s="53">
        <f t="shared" si="0"/>
        <v>4.7619047619047619</v>
      </c>
      <c r="O14" s="51">
        <v>0.4</v>
      </c>
      <c r="P14" s="55">
        <f t="shared" si="1"/>
        <v>1.9047619047619049E-2</v>
      </c>
      <c r="Q14" s="248"/>
    </row>
    <row r="15" spans="1:17" ht="229.5" customHeight="1">
      <c r="A15" s="248"/>
      <c r="B15" s="248"/>
      <c r="C15" s="248" t="s">
        <v>150</v>
      </c>
      <c r="D15" s="248" t="s">
        <v>151</v>
      </c>
      <c r="E15" s="76" t="s">
        <v>152</v>
      </c>
      <c r="F15" s="76" t="s">
        <v>153</v>
      </c>
      <c r="G15" s="76" t="s">
        <v>131</v>
      </c>
      <c r="H15" s="77">
        <v>0</v>
      </c>
      <c r="I15" s="76" t="s">
        <v>121</v>
      </c>
      <c r="J15" s="73" t="s">
        <v>40</v>
      </c>
      <c r="K15" s="65">
        <v>45139</v>
      </c>
      <c r="L15" s="65">
        <v>45870</v>
      </c>
      <c r="M15" s="164" t="s">
        <v>154</v>
      </c>
      <c r="N15" s="53">
        <f t="shared" si="0"/>
        <v>4.7619047619047619</v>
      </c>
      <c r="O15" s="51">
        <v>0.7</v>
      </c>
      <c r="P15" s="55">
        <f t="shared" si="1"/>
        <v>3.3333333333333333E-2</v>
      </c>
      <c r="Q15" s="248"/>
    </row>
    <row r="16" spans="1:17" ht="213.75" customHeight="1">
      <c r="A16" s="248"/>
      <c r="B16" s="248"/>
      <c r="C16" s="248"/>
      <c r="D16" s="248"/>
      <c r="E16" s="76" t="s">
        <v>155</v>
      </c>
      <c r="F16" s="76" t="s">
        <v>156</v>
      </c>
      <c r="G16" s="76" t="s">
        <v>157</v>
      </c>
      <c r="H16" s="77">
        <v>0</v>
      </c>
      <c r="I16" s="76" t="s">
        <v>121</v>
      </c>
      <c r="J16" s="73" t="s">
        <v>40</v>
      </c>
      <c r="K16" s="65">
        <v>45139</v>
      </c>
      <c r="L16" s="65">
        <v>45870</v>
      </c>
      <c r="M16" s="150" t="s">
        <v>158</v>
      </c>
      <c r="N16" s="53">
        <f t="shared" si="0"/>
        <v>4.7619047619047619</v>
      </c>
      <c r="O16" s="51">
        <v>1</v>
      </c>
      <c r="P16" s="55">
        <f t="shared" si="1"/>
        <v>4.7619047619047616E-2</v>
      </c>
      <c r="Q16" s="248"/>
    </row>
    <row r="17" spans="1:17" ht="224.25" customHeight="1">
      <c r="A17" s="248"/>
      <c r="B17" s="248"/>
      <c r="C17" s="248"/>
      <c r="D17" s="248" t="s">
        <v>159</v>
      </c>
      <c r="E17" s="76" t="s">
        <v>160</v>
      </c>
      <c r="F17" s="76" t="s">
        <v>161</v>
      </c>
      <c r="G17" s="76" t="s">
        <v>126</v>
      </c>
      <c r="H17" s="77">
        <v>9520000</v>
      </c>
      <c r="I17" s="76" t="s">
        <v>148</v>
      </c>
      <c r="J17" s="73" t="s">
        <v>40</v>
      </c>
      <c r="K17" s="65">
        <v>45139</v>
      </c>
      <c r="L17" s="65">
        <v>45870</v>
      </c>
      <c r="M17" s="165" t="s">
        <v>162</v>
      </c>
      <c r="N17" s="53">
        <f t="shared" si="0"/>
        <v>4.7619047619047619</v>
      </c>
      <c r="O17" s="51">
        <v>0.8</v>
      </c>
      <c r="P17" s="55">
        <f t="shared" si="1"/>
        <v>3.8095238095238099E-2</v>
      </c>
      <c r="Q17" s="248"/>
    </row>
    <row r="18" spans="1:17" ht="88.5" customHeight="1">
      <c r="A18" s="248"/>
      <c r="B18" s="248"/>
      <c r="C18" s="248"/>
      <c r="D18" s="248"/>
      <c r="E18" s="76" t="s">
        <v>163</v>
      </c>
      <c r="F18" s="76" t="s">
        <v>164</v>
      </c>
      <c r="G18" s="76" t="s">
        <v>165</v>
      </c>
      <c r="H18" s="77">
        <v>0</v>
      </c>
      <c r="I18" s="76" t="s">
        <v>127</v>
      </c>
      <c r="J18" s="73" t="s">
        <v>40</v>
      </c>
      <c r="K18" s="65">
        <v>45139</v>
      </c>
      <c r="L18" s="65">
        <v>45870</v>
      </c>
      <c r="M18" s="76" t="s">
        <v>166</v>
      </c>
      <c r="N18" s="53">
        <f t="shared" si="0"/>
        <v>4.7619047619047619</v>
      </c>
      <c r="O18" s="51">
        <v>0.8</v>
      </c>
      <c r="P18" s="55">
        <f t="shared" si="1"/>
        <v>3.8095238095238099E-2</v>
      </c>
      <c r="Q18" s="248"/>
    </row>
    <row r="19" spans="1:17" ht="92.25" customHeight="1">
      <c r="A19" s="248"/>
      <c r="B19" s="248"/>
      <c r="C19" s="248"/>
      <c r="D19" s="248"/>
      <c r="E19" s="76" t="s">
        <v>167</v>
      </c>
      <c r="F19" s="76" t="s">
        <v>168</v>
      </c>
      <c r="G19" s="76" t="s">
        <v>165</v>
      </c>
      <c r="H19" s="77">
        <v>19040000</v>
      </c>
      <c r="I19" s="76" t="s">
        <v>169</v>
      </c>
      <c r="J19" s="73" t="s">
        <v>40</v>
      </c>
      <c r="K19" s="65">
        <v>45139</v>
      </c>
      <c r="L19" s="65">
        <v>45870</v>
      </c>
      <c r="M19" s="166" t="s">
        <v>170</v>
      </c>
      <c r="N19" s="53">
        <f t="shared" si="0"/>
        <v>4.7619047619047619</v>
      </c>
      <c r="O19" s="51">
        <v>0.8</v>
      </c>
      <c r="P19" s="55">
        <f t="shared" si="1"/>
        <v>3.8095238095238099E-2</v>
      </c>
      <c r="Q19" s="248"/>
    </row>
    <row r="20" spans="1:17" ht="90" customHeight="1">
      <c r="A20" s="248"/>
      <c r="B20" s="248" t="s">
        <v>171</v>
      </c>
      <c r="C20" s="248" t="s">
        <v>172</v>
      </c>
      <c r="D20" s="252" t="s">
        <v>173</v>
      </c>
      <c r="E20" s="76" t="s">
        <v>174</v>
      </c>
      <c r="F20" s="76" t="s">
        <v>175</v>
      </c>
      <c r="G20" s="76" t="s">
        <v>157</v>
      </c>
      <c r="H20" s="77">
        <v>0</v>
      </c>
      <c r="I20" s="76" t="s">
        <v>121</v>
      </c>
      <c r="J20" s="73" t="s">
        <v>40</v>
      </c>
      <c r="K20" s="65">
        <v>45139</v>
      </c>
      <c r="L20" s="65">
        <v>45870</v>
      </c>
      <c r="M20" s="76" t="s">
        <v>176</v>
      </c>
      <c r="N20" s="53">
        <f t="shared" si="0"/>
        <v>4.7619047619047619</v>
      </c>
      <c r="O20" s="51">
        <v>0.6</v>
      </c>
      <c r="P20" s="55">
        <f t="shared" si="1"/>
        <v>2.8571428571428571E-2</v>
      </c>
      <c r="Q20" s="248"/>
    </row>
    <row r="21" spans="1:17" ht="98.25" customHeight="1">
      <c r="A21" s="248"/>
      <c r="B21" s="248"/>
      <c r="C21" s="248"/>
      <c r="D21" s="253"/>
      <c r="E21" s="76" t="s">
        <v>177</v>
      </c>
      <c r="F21" s="76" t="s">
        <v>178</v>
      </c>
      <c r="G21" s="76" t="s">
        <v>157</v>
      </c>
      <c r="H21" s="77">
        <v>0</v>
      </c>
      <c r="I21" s="76" t="s">
        <v>121</v>
      </c>
      <c r="J21" s="73" t="s">
        <v>40</v>
      </c>
      <c r="K21" s="65">
        <v>45139</v>
      </c>
      <c r="L21" s="65">
        <v>45870</v>
      </c>
      <c r="M21" s="76" t="s">
        <v>179</v>
      </c>
      <c r="N21" s="53">
        <f t="shared" si="0"/>
        <v>4.7619047619047619</v>
      </c>
      <c r="O21" s="51">
        <v>0.8</v>
      </c>
      <c r="P21" s="55">
        <f t="shared" si="1"/>
        <v>3.8095238095238099E-2</v>
      </c>
      <c r="Q21" s="248"/>
    </row>
    <row r="22" spans="1:17" ht="98.25" customHeight="1">
      <c r="A22" s="248"/>
      <c r="B22" s="248"/>
      <c r="C22" s="248"/>
      <c r="D22" s="247"/>
      <c r="E22" s="76" t="s">
        <v>180</v>
      </c>
      <c r="F22" s="76" t="s">
        <v>178</v>
      </c>
      <c r="G22" s="76" t="s">
        <v>157</v>
      </c>
      <c r="H22" s="77">
        <v>0</v>
      </c>
      <c r="I22" s="76" t="s">
        <v>121</v>
      </c>
      <c r="J22" s="73" t="s">
        <v>40</v>
      </c>
      <c r="K22" s="65">
        <v>45139</v>
      </c>
      <c r="L22" s="65">
        <v>45870</v>
      </c>
      <c r="M22" s="76" t="s">
        <v>181</v>
      </c>
      <c r="N22" s="53">
        <f t="shared" si="0"/>
        <v>4.7619047619047619</v>
      </c>
      <c r="O22" s="51">
        <v>1</v>
      </c>
      <c r="P22" s="55">
        <f t="shared" ref="P22" si="3">(N22*O22)/100</f>
        <v>4.7619047619047616E-2</v>
      </c>
      <c r="Q22" s="248"/>
    </row>
    <row r="23" spans="1:17" ht="110.25" customHeight="1">
      <c r="A23" s="248"/>
      <c r="B23" s="248"/>
      <c r="C23" s="248"/>
      <c r="D23" s="248" t="s">
        <v>182</v>
      </c>
      <c r="E23" s="76" t="s">
        <v>183</v>
      </c>
      <c r="F23" s="76" t="s">
        <v>139</v>
      </c>
      <c r="G23" s="76" t="s">
        <v>184</v>
      </c>
      <c r="H23" s="77">
        <v>0</v>
      </c>
      <c r="I23" s="76" t="s">
        <v>185</v>
      </c>
      <c r="J23" s="73" t="s">
        <v>40</v>
      </c>
      <c r="K23" s="65">
        <v>45139</v>
      </c>
      <c r="L23" s="65">
        <v>45870</v>
      </c>
      <c r="M23" s="76" t="s">
        <v>186</v>
      </c>
      <c r="N23" s="53">
        <f t="shared" si="0"/>
        <v>4.7619047619047619</v>
      </c>
      <c r="O23" s="51">
        <v>0.8</v>
      </c>
      <c r="P23" s="55">
        <f t="shared" si="1"/>
        <v>3.8095238095238099E-2</v>
      </c>
      <c r="Q23" s="248"/>
    </row>
    <row r="24" spans="1:17" ht="166.5" customHeight="1">
      <c r="A24" s="248"/>
      <c r="B24" s="248"/>
      <c r="C24" s="248"/>
      <c r="D24" s="248"/>
      <c r="E24" s="76" t="s">
        <v>187</v>
      </c>
      <c r="F24" s="76" t="s">
        <v>188</v>
      </c>
      <c r="G24" s="76" t="s">
        <v>126</v>
      </c>
      <c r="H24" s="77">
        <v>0</v>
      </c>
      <c r="I24" s="76" t="s">
        <v>185</v>
      </c>
      <c r="J24" s="73" t="s">
        <v>40</v>
      </c>
      <c r="K24" s="65">
        <v>45139</v>
      </c>
      <c r="L24" s="65">
        <v>45870</v>
      </c>
      <c r="M24" s="150" t="s">
        <v>189</v>
      </c>
      <c r="N24" s="53">
        <f t="shared" si="0"/>
        <v>4.7619047619047619</v>
      </c>
      <c r="O24" s="51">
        <v>0.8</v>
      </c>
      <c r="P24" s="55">
        <f t="shared" si="1"/>
        <v>3.8095238095238099E-2</v>
      </c>
      <c r="Q24" s="248"/>
    </row>
    <row r="25" spans="1:17" ht="288.75" customHeight="1">
      <c r="A25" s="248"/>
      <c r="B25" s="248"/>
      <c r="C25" s="248"/>
      <c r="D25" s="248"/>
      <c r="E25" s="76" t="s">
        <v>190</v>
      </c>
      <c r="F25" s="76" t="s">
        <v>191</v>
      </c>
      <c r="G25" s="76" t="s">
        <v>126</v>
      </c>
      <c r="H25" s="77">
        <v>0</v>
      </c>
      <c r="I25" s="76" t="s">
        <v>192</v>
      </c>
      <c r="J25" s="73" t="s">
        <v>40</v>
      </c>
      <c r="K25" s="65">
        <v>45139</v>
      </c>
      <c r="L25" s="65">
        <v>45870</v>
      </c>
      <c r="M25" s="150" t="s">
        <v>193</v>
      </c>
      <c r="N25" s="53">
        <f t="shared" si="0"/>
        <v>4.7619047619047619</v>
      </c>
      <c r="O25" s="51">
        <v>0.15</v>
      </c>
      <c r="P25" s="55">
        <f t="shared" si="1"/>
        <v>7.1428571428571426E-3</v>
      </c>
      <c r="Q25" s="248"/>
    </row>
    <row r="26" spans="1:17" ht="253.5" customHeight="1">
      <c r="A26" s="248"/>
      <c r="B26" s="248" t="s">
        <v>194</v>
      </c>
      <c r="C26" s="248" t="s">
        <v>195</v>
      </c>
      <c r="D26" s="248" t="s">
        <v>196</v>
      </c>
      <c r="E26" s="76" t="s">
        <v>197</v>
      </c>
      <c r="F26" s="76" t="s">
        <v>198</v>
      </c>
      <c r="G26" s="76" t="s">
        <v>120</v>
      </c>
      <c r="H26" s="77">
        <v>0</v>
      </c>
      <c r="I26" s="76" t="s">
        <v>121</v>
      </c>
      <c r="J26" s="73" t="s">
        <v>40</v>
      </c>
      <c r="K26" s="65">
        <v>45139</v>
      </c>
      <c r="L26" s="65">
        <v>45870</v>
      </c>
      <c r="M26" s="164" t="s">
        <v>199</v>
      </c>
      <c r="N26" s="53">
        <f t="shared" si="0"/>
        <v>4.7619047619047619</v>
      </c>
      <c r="O26" s="51">
        <v>0.9</v>
      </c>
      <c r="P26" s="55">
        <f t="shared" si="1"/>
        <v>4.2857142857142858E-2</v>
      </c>
      <c r="Q26" s="248"/>
    </row>
    <row r="27" spans="1:17" ht="87" customHeight="1">
      <c r="A27" s="248"/>
      <c r="B27" s="248"/>
      <c r="C27" s="248"/>
      <c r="D27" s="248"/>
      <c r="E27" s="76" t="s">
        <v>200</v>
      </c>
      <c r="F27" s="76" t="s">
        <v>201</v>
      </c>
      <c r="G27" s="76" t="s">
        <v>184</v>
      </c>
      <c r="H27" s="77">
        <v>0</v>
      </c>
      <c r="I27" s="76" t="s">
        <v>121</v>
      </c>
      <c r="J27" s="73" t="s">
        <v>40</v>
      </c>
      <c r="K27" s="65">
        <v>45139</v>
      </c>
      <c r="L27" s="65">
        <v>45870</v>
      </c>
      <c r="M27" s="143" t="s">
        <v>202</v>
      </c>
      <c r="N27" s="53">
        <f t="shared" si="0"/>
        <v>4.7619047619047619</v>
      </c>
      <c r="O27" s="51">
        <v>0</v>
      </c>
      <c r="P27" s="55">
        <f t="shared" si="1"/>
        <v>0</v>
      </c>
      <c r="Q27" s="248"/>
    </row>
    <row r="28" spans="1:17" ht="193.5" customHeight="1">
      <c r="A28" s="248"/>
      <c r="B28" s="248"/>
      <c r="C28" s="248"/>
      <c r="D28" s="248"/>
      <c r="E28" s="76" t="s">
        <v>203</v>
      </c>
      <c r="F28" s="76" t="s">
        <v>204</v>
      </c>
      <c r="G28" s="76" t="s">
        <v>120</v>
      </c>
      <c r="H28" s="77">
        <v>0</v>
      </c>
      <c r="I28" s="76" t="s">
        <v>121</v>
      </c>
      <c r="J28" s="73" t="s">
        <v>40</v>
      </c>
      <c r="K28" s="65">
        <v>45139</v>
      </c>
      <c r="L28" s="65">
        <v>45870</v>
      </c>
      <c r="M28" s="150" t="s">
        <v>205</v>
      </c>
      <c r="N28" s="53">
        <f t="shared" si="0"/>
        <v>4.7619047619047619</v>
      </c>
      <c r="O28" s="51">
        <v>0.2</v>
      </c>
      <c r="P28" s="55">
        <f t="shared" si="1"/>
        <v>9.5238095238095247E-3</v>
      </c>
      <c r="Q28" s="248"/>
    </row>
    <row r="29" spans="1:17" ht="16.5" thickTop="1" thickBot="1">
      <c r="A29" s="70"/>
      <c r="B29" s="70"/>
      <c r="C29" s="70"/>
      <c r="D29" s="70"/>
      <c r="E29" s="66">
        <f>COUNTA(E8:E28)</f>
        <v>21</v>
      </c>
      <c r="F29" s="70"/>
      <c r="G29" s="70"/>
      <c r="H29" s="70"/>
      <c r="I29" s="70"/>
      <c r="J29" s="70"/>
      <c r="K29" s="70"/>
      <c r="L29" s="70"/>
      <c r="M29" s="70"/>
      <c r="N29" s="105">
        <f>SUM(N8:N28)</f>
        <v>99.999999999999972</v>
      </c>
      <c r="O29" s="106" t="s">
        <v>103</v>
      </c>
      <c r="P29" s="107">
        <f>SUM(P8:P28)</f>
        <v>0.62619047619047608</v>
      </c>
    </row>
    <row r="30" spans="1:17" ht="15.75" thickTop="1">
      <c r="A30" s="70"/>
      <c r="B30" s="70"/>
      <c r="C30" s="70"/>
      <c r="D30" s="70"/>
      <c r="E30" s="70"/>
      <c r="F30" s="70"/>
      <c r="G30" s="70"/>
      <c r="H30" s="70"/>
      <c r="I30" s="70"/>
      <c r="J30" s="70"/>
      <c r="K30" s="70"/>
      <c r="L30" s="70"/>
      <c r="M30" s="70"/>
      <c r="N30" s="16"/>
      <c r="O30" s="15"/>
      <c r="P30" s="17"/>
    </row>
    <row r="31" spans="1:17" ht="15.75" thickBot="1"/>
    <row r="32" spans="1:17" ht="14.45" customHeight="1">
      <c r="A32" s="192" t="s">
        <v>104</v>
      </c>
      <c r="B32" s="298"/>
      <c r="C32" s="298"/>
      <c r="D32" s="298"/>
      <c r="E32" s="298"/>
      <c r="F32" s="298"/>
      <c r="G32" s="298"/>
      <c r="H32" s="298"/>
      <c r="I32" s="298"/>
      <c r="J32" s="241">
        <f>SUM(H8:H28)</f>
        <v>48472000</v>
      </c>
      <c r="K32" s="242"/>
      <c r="L32" s="242"/>
      <c r="M32" s="242"/>
      <c r="N32" s="242"/>
      <c r="O32" s="242"/>
      <c r="P32" s="242"/>
      <c r="Q32" s="243"/>
    </row>
    <row r="33" spans="1:17" ht="15.75" thickBot="1">
      <c r="A33" s="299"/>
      <c r="B33" s="300"/>
      <c r="C33" s="300"/>
      <c r="D33" s="300"/>
      <c r="E33" s="300"/>
      <c r="F33" s="300"/>
      <c r="G33" s="300"/>
      <c r="H33" s="300"/>
      <c r="I33" s="300"/>
      <c r="J33" s="244"/>
      <c r="K33" s="245"/>
      <c r="L33" s="245"/>
      <c r="M33" s="245"/>
      <c r="N33" s="245"/>
      <c r="O33" s="245"/>
      <c r="P33" s="245"/>
      <c r="Q33" s="246"/>
    </row>
    <row r="36" spans="1:17" ht="15.75" thickBot="1"/>
    <row r="37" spans="1:17" ht="74.099999999999994" customHeight="1" thickBot="1">
      <c r="A37" s="254" t="s">
        <v>105</v>
      </c>
      <c r="B37" s="255"/>
      <c r="C37" s="255"/>
      <c r="D37" s="255"/>
      <c r="E37" s="255"/>
      <c r="F37" s="255"/>
      <c r="G37" s="255"/>
      <c r="H37" s="255"/>
      <c r="I37" s="255"/>
      <c r="J37" s="255"/>
      <c r="K37" s="255"/>
      <c r="L37" s="256"/>
      <c r="M37" s="254" t="s">
        <v>14</v>
      </c>
      <c r="N37" s="255"/>
      <c r="O37" s="255"/>
      <c r="P37" s="255"/>
      <c r="Q37" s="78"/>
    </row>
    <row r="38" spans="1:17" ht="48" thickBot="1">
      <c r="A38" s="7" t="s">
        <v>15</v>
      </c>
      <c r="B38" s="8" t="s">
        <v>16</v>
      </c>
      <c r="C38" s="8" t="s">
        <v>17</v>
      </c>
      <c r="D38" s="8" t="s">
        <v>18</v>
      </c>
      <c r="E38" s="8" t="s">
        <v>19</v>
      </c>
      <c r="F38" s="8" t="s">
        <v>20</v>
      </c>
      <c r="G38" s="8" t="s">
        <v>21</v>
      </c>
      <c r="H38" s="8" t="s">
        <v>22</v>
      </c>
      <c r="I38" s="8" t="s">
        <v>23</v>
      </c>
      <c r="J38" s="8" t="s">
        <v>24</v>
      </c>
      <c r="K38" s="8" t="s">
        <v>25</v>
      </c>
      <c r="L38" s="8" t="s">
        <v>26</v>
      </c>
      <c r="M38" s="9" t="s">
        <v>27</v>
      </c>
      <c r="N38" s="9" t="s">
        <v>28</v>
      </c>
      <c r="O38" s="9" t="s">
        <v>29</v>
      </c>
      <c r="P38" s="9" t="s">
        <v>30</v>
      </c>
      <c r="Q38" s="10" t="s">
        <v>31</v>
      </c>
    </row>
    <row r="39" spans="1:17">
      <c r="A39" s="79"/>
      <c r="B39" s="79"/>
      <c r="C39" s="79"/>
      <c r="D39" s="79"/>
      <c r="E39" s="80"/>
      <c r="F39" s="81"/>
      <c r="G39" s="81"/>
      <c r="H39" s="82"/>
      <c r="I39" s="81"/>
      <c r="J39" s="81"/>
      <c r="K39" s="81"/>
      <c r="L39" s="81"/>
      <c r="M39" s="83"/>
      <c r="N39" s="11"/>
      <c r="O39" s="12"/>
      <c r="P39" s="24"/>
      <c r="Q39" s="84"/>
    </row>
    <row r="40" spans="1:17">
      <c r="A40" s="85"/>
      <c r="B40" s="85"/>
      <c r="C40" s="85"/>
      <c r="D40" s="85"/>
      <c r="E40" s="80"/>
      <c r="F40" s="86"/>
      <c r="G40" s="86"/>
      <c r="H40" s="87"/>
      <c r="I40" s="86"/>
      <c r="J40" s="86"/>
      <c r="K40" s="86"/>
      <c r="L40" s="86"/>
      <c r="M40" s="88"/>
      <c r="N40" s="13"/>
      <c r="O40" s="14"/>
      <c r="P40" s="25"/>
      <c r="Q40" s="89"/>
    </row>
    <row r="41" spans="1:17">
      <c r="A41" s="85"/>
      <c r="B41" s="85"/>
      <c r="C41" s="85"/>
      <c r="D41" s="85"/>
      <c r="E41" s="80"/>
      <c r="F41" s="86"/>
      <c r="G41" s="86"/>
      <c r="H41" s="87"/>
      <c r="I41" s="86"/>
      <c r="J41" s="86"/>
      <c r="K41" s="86"/>
      <c r="L41" s="86"/>
      <c r="M41" s="88"/>
      <c r="N41" s="13"/>
      <c r="O41" s="14"/>
      <c r="P41" s="25"/>
      <c r="Q41" s="89"/>
    </row>
    <row r="42" spans="1:17">
      <c r="A42" s="85"/>
      <c r="B42" s="85"/>
      <c r="C42" s="85"/>
      <c r="D42" s="85"/>
      <c r="E42" s="80"/>
      <c r="F42" s="86"/>
      <c r="G42" s="86"/>
      <c r="H42" s="87"/>
      <c r="I42" s="86"/>
      <c r="J42" s="86"/>
      <c r="K42" s="86"/>
      <c r="L42" s="86"/>
      <c r="M42" s="88"/>
      <c r="N42" s="13"/>
      <c r="O42" s="14"/>
      <c r="P42" s="25"/>
      <c r="Q42" s="89"/>
    </row>
    <row r="43" spans="1:17">
      <c r="A43" s="85"/>
      <c r="B43" s="85"/>
      <c r="C43" s="85"/>
      <c r="D43" s="85"/>
      <c r="E43" s="80"/>
      <c r="F43" s="86"/>
      <c r="G43" s="86"/>
      <c r="H43" s="87"/>
      <c r="I43" s="86"/>
      <c r="J43" s="86"/>
      <c r="K43" s="86"/>
      <c r="L43" s="86"/>
      <c r="M43" s="88"/>
      <c r="N43" s="13"/>
      <c r="O43" s="14"/>
      <c r="P43" s="25"/>
      <c r="Q43" s="89"/>
    </row>
    <row r="44" spans="1:17">
      <c r="A44" s="90"/>
      <c r="B44" s="90"/>
      <c r="C44" s="90"/>
      <c r="D44" s="90"/>
      <c r="E44" s="80"/>
      <c r="F44" s="91"/>
      <c r="G44" s="91"/>
      <c r="H44" s="92"/>
      <c r="I44" s="91"/>
      <c r="J44" s="91"/>
      <c r="K44" s="91"/>
      <c r="L44" s="91"/>
      <c r="M44" s="93"/>
      <c r="N44" s="13"/>
      <c r="O44" s="14"/>
      <c r="P44" s="25"/>
      <c r="Q44" s="89"/>
    </row>
    <row r="45" spans="1:17" ht="15.75" thickBot="1">
      <c r="A45" s="94"/>
      <c r="B45" s="94"/>
      <c r="C45" s="94"/>
      <c r="D45" s="94"/>
      <c r="E45" s="95"/>
      <c r="F45" s="96"/>
      <c r="G45" s="96"/>
      <c r="H45" s="97"/>
      <c r="I45" s="96"/>
      <c r="J45" s="96"/>
      <c r="K45" s="96"/>
      <c r="L45" s="96"/>
      <c r="M45" s="98"/>
      <c r="N45" s="18"/>
      <c r="O45" s="21"/>
      <c r="P45" s="25"/>
      <c r="Q45" s="99"/>
    </row>
    <row r="46" spans="1:17" ht="15.75" thickBot="1">
      <c r="A46" s="70"/>
      <c r="B46" s="70"/>
      <c r="C46" s="70"/>
      <c r="D46" s="70"/>
      <c r="E46" s="100">
        <f>COUNTA(E39:E45)</f>
        <v>0</v>
      </c>
      <c r="F46" s="70"/>
      <c r="G46" s="70"/>
      <c r="H46" s="70"/>
      <c r="I46" s="70"/>
      <c r="J46" s="70"/>
      <c r="K46" s="70"/>
      <c r="L46" s="70"/>
      <c r="M46" s="70"/>
      <c r="N46" s="19">
        <f>SUM(N39:N45)</f>
        <v>0</v>
      </c>
      <c r="O46" s="22" t="s">
        <v>103</v>
      </c>
      <c r="P46" s="26">
        <f>SUM(P39:P45)</f>
        <v>0</v>
      </c>
    </row>
    <row r="47" spans="1:17">
      <c r="A47" s="70"/>
      <c r="B47" s="70"/>
      <c r="C47" s="70"/>
      <c r="D47" s="70"/>
      <c r="E47" s="70"/>
      <c r="F47" s="70"/>
      <c r="G47" s="70"/>
      <c r="H47" s="70"/>
      <c r="I47" s="70"/>
      <c r="J47" s="70"/>
      <c r="K47" s="70"/>
      <c r="L47" s="70"/>
      <c r="M47" s="70"/>
      <c r="N47" s="16"/>
      <c r="O47" s="15"/>
      <c r="P47" s="17"/>
    </row>
    <row r="48" spans="1:17" ht="11.1" customHeight="1"/>
    <row r="49" spans="1:17" ht="14.45" customHeight="1">
      <c r="A49" s="192" t="s">
        <v>104</v>
      </c>
      <c r="B49" s="298"/>
      <c r="C49" s="298"/>
      <c r="D49" s="298"/>
      <c r="E49" s="298"/>
      <c r="F49" s="298"/>
      <c r="G49" s="298"/>
      <c r="H49" s="298"/>
      <c r="I49" s="301"/>
      <c r="J49" s="225">
        <f>SUM(H39:H45)</f>
        <v>0</v>
      </c>
      <c r="K49" s="257"/>
      <c r="L49" s="257"/>
      <c r="M49" s="257"/>
      <c r="N49" s="257"/>
      <c r="O49" s="257"/>
      <c r="P49" s="257"/>
      <c r="Q49" s="258"/>
    </row>
    <row r="50" spans="1:17">
      <c r="A50" s="299"/>
      <c r="B50" s="300"/>
      <c r="C50" s="300"/>
      <c r="D50" s="300"/>
      <c r="E50" s="300"/>
      <c r="F50" s="300"/>
      <c r="G50" s="300"/>
      <c r="H50" s="300"/>
      <c r="I50" s="302"/>
      <c r="J50" s="259"/>
      <c r="K50" s="260"/>
      <c r="L50" s="260"/>
      <c r="M50" s="260"/>
      <c r="N50" s="260"/>
      <c r="O50" s="260"/>
      <c r="P50" s="260"/>
      <c r="Q50" s="261"/>
    </row>
    <row r="52" spans="1:17" ht="15.75" thickBot="1"/>
    <row r="53" spans="1:17">
      <c r="A53" s="192" t="s">
        <v>106</v>
      </c>
      <c r="B53" s="298"/>
      <c r="C53" s="298"/>
      <c r="D53" s="298"/>
      <c r="E53" s="298"/>
      <c r="F53" s="298"/>
      <c r="G53" s="298"/>
      <c r="H53" s="298"/>
      <c r="I53" s="298"/>
      <c r="J53" s="214">
        <f>SUM(J32,J49)</f>
        <v>48472000</v>
      </c>
      <c r="K53" s="215"/>
      <c r="L53" s="215"/>
      <c r="M53" s="215"/>
      <c r="N53" s="215"/>
      <c r="O53" s="215"/>
      <c r="P53" s="215"/>
      <c r="Q53" s="216"/>
    </row>
    <row r="54" spans="1:17" ht="15.75" thickBot="1">
      <c r="A54" s="299"/>
      <c r="B54" s="300"/>
      <c r="C54" s="300"/>
      <c r="D54" s="300"/>
      <c r="E54" s="300"/>
      <c r="F54" s="300"/>
      <c r="G54" s="300"/>
      <c r="H54" s="300"/>
      <c r="I54" s="300"/>
      <c r="J54" s="217"/>
      <c r="K54" s="218"/>
      <c r="L54" s="218"/>
      <c r="M54" s="218"/>
      <c r="N54" s="218"/>
      <c r="O54" s="218"/>
      <c r="P54" s="218"/>
      <c r="Q54" s="219"/>
    </row>
  </sheetData>
  <mergeCells count="29">
    <mergeCell ref="D8:D11"/>
    <mergeCell ref="D20:D22"/>
    <mergeCell ref="A53:I54"/>
    <mergeCell ref="J53:Q54"/>
    <mergeCell ref="D26:D28"/>
    <mergeCell ref="C26:C28"/>
    <mergeCell ref="B26:B28"/>
    <mergeCell ref="A37:L37"/>
    <mergeCell ref="M37:P37"/>
    <mergeCell ref="A49:I50"/>
    <mergeCell ref="J49:Q50"/>
    <mergeCell ref="D17:D19"/>
    <mergeCell ref="C15:C19"/>
    <mergeCell ref="A1:A2"/>
    <mergeCell ref="B1:O2"/>
    <mergeCell ref="A32:I33"/>
    <mergeCell ref="J32:Q33"/>
    <mergeCell ref="A5:Q5"/>
    <mergeCell ref="A6:L6"/>
    <mergeCell ref="M6:P6"/>
    <mergeCell ref="A8:A28"/>
    <mergeCell ref="D12:D14"/>
    <mergeCell ref="C8:C14"/>
    <mergeCell ref="Q8:Q28"/>
    <mergeCell ref="D23:D25"/>
    <mergeCell ref="C20:C25"/>
    <mergeCell ref="B20:B25"/>
    <mergeCell ref="B8:B19"/>
    <mergeCell ref="D15:D16"/>
  </mergeCells>
  <conditionalFormatting sqref="O8:O28">
    <cfRule type="iconSet" priority="5">
      <iconSet iconSet="3Symbols">
        <cfvo type="percent" val="0"/>
        <cfvo type="num" val="0.55000000000000004"/>
        <cfvo type="num" val="0.8"/>
      </iconSet>
    </cfRule>
  </conditionalFormatting>
  <conditionalFormatting sqref="O29">
    <cfRule type="iconSet" priority="4">
      <iconSet iconSet="3Symbols">
        <cfvo type="percent" val="0"/>
        <cfvo type="num" val="0.55000000000000004"/>
        <cfvo type="num" val="0.8"/>
      </iconSet>
    </cfRule>
  </conditionalFormatting>
  <conditionalFormatting sqref="O30">
    <cfRule type="iconSet" priority="7">
      <iconSet iconSet="3Symbols">
        <cfvo type="percent" val="0"/>
        <cfvo type="num" val="0.55000000000000004"/>
        <cfvo type="num" val="0.8"/>
      </iconSet>
    </cfRule>
  </conditionalFormatting>
  <conditionalFormatting sqref="O39:O45">
    <cfRule type="iconSet" priority="2">
      <iconSet iconSet="3Symbols">
        <cfvo type="percent" val="0"/>
        <cfvo type="num" val="0.55000000000000004"/>
        <cfvo type="num" val="0.8"/>
      </iconSet>
    </cfRule>
  </conditionalFormatting>
  <conditionalFormatting sqref="O46">
    <cfRule type="iconSet" priority="1">
      <iconSet iconSet="3Symbols">
        <cfvo type="percent" val="0"/>
        <cfvo type="num" val="0.55000000000000004"/>
        <cfvo type="num" val="0.8"/>
      </iconSet>
    </cfRule>
  </conditionalFormatting>
  <conditionalFormatting sqref="O47">
    <cfRule type="iconSet" priority="3">
      <iconSet iconSet="3Symbols">
        <cfvo type="percent" val="0"/>
        <cfvo type="num" val="0.55000000000000004"/>
        <cfvo type="num" val="0.8"/>
      </iconSet>
    </cfRule>
  </conditionalFormatting>
  <hyperlinks>
    <hyperlink ref="M9" r:id="rId1" display="https://unipamplonaedu.sharepoint.com/sites/PLANDEMEJORAMIENTOARQUITECTURA2023-2025/Documentos%20compartidos/Forms/AllItems.aspx?id=%2Fsites%2FPLANDEMEJORAMIENTOARQUITECTURA2023%2D2025%2FDocumentos%20compartidos%2FPLAN%20DE%20MEJORAMIENTO%202023%2D2025%2FFACTOR%2002%2FF2%5FP1%2F1&amp;viewid=7b906dff%2D9fff%2D47b7%2Db387%2D041fbb839eeb" xr:uid="{75EB85FD-3097-4E26-A5AD-B2DC079D2838}"/>
    <hyperlink ref="M14" r:id="rId2" display="https://unipamplonaedu.sharepoint.com/sites/PLANDEMEJORAMIENTOARQUITECTURA2023-2025/Documentos%20compartidos/Forms/AllItems.aspx?id=%2Fsites%2FPLANDEMEJORAMIENTOARQUITECTURA2023%2D2025%2FDocumentos%20compartidos%2FPLAN%20DE%20MEJORAMIENTO%202023%2D2025%2FFACTOR%2001%2FF1%5FP1%2F4&amp;viewid=7b906dff%2D9fff%2D47b7%2Db387%2D041fbb839eeb" xr:uid="{A80C4E8B-168A-4C3D-B54A-3F53A76E163E}"/>
    <hyperlink ref="M15" r:id="rId3" display="https://unipamplonaedu.sharepoint.com/sites/PLANDEMEJORAMIENTOARQUITECTURA2023-2025/Documentos%20compartidos/Forms/AllItems.aspx?id=%2Fsites%2FPLANDEMEJORAMIENTOARQUITECTURA2023%2D2025%2FDocumentos%20compartidos%2FPLAN%20DE%20MEJORAMIENTO%202023%2D2025%2FFACTOR%2002%2FF2%5FP1%2F3&amp;viewid=7b906dff%2D9fff%2D47b7%2Db387%2D041fbb839eeb" xr:uid="{663C697E-27EA-46A0-BC73-817B292950D8}"/>
    <hyperlink ref="M16" r:id="rId4" display="https://unipamplonaedu.sharepoint.com/sites/PLANDEMEJORAMIENTOARQUITECTURA2023-2025/Documentos%20compartidos/Forms/AllItems.aspx?id=%2Fsites%2FPLANDEMEJORAMIENTOARQUITECTURA2023%2D2025%2FDocumentos%20compartidos%2FPLAN%20DE%20MEJORAMIENTO%202023%2D2025%2FFACTOR%2001%2FF1%5FP1%2F1&amp;viewid=7b906dff%2D9fff%2D47b7%2Db387%2D041fbb839eeb" xr:uid="{CF4A3C5C-DB06-4935-8829-9084FD1F1AD6}"/>
    <hyperlink ref="M17" r:id="rId5" display="https://unipamplonaedu.sharepoint.com/sites/PLANDEMEJORAMIENTOARQUITECTURA2023-2025/Documentos%20compartidos/Forms/AllItems.aspx?id=%2Fsites%2FPLANDEMEJORAMIENTOARQUITECTURA2023%2D2025%2FDocumentos%20compartidos%2FPLAN%20DE%20MEJORAMIENTO%202023%2D2025%2FFACTOR%2002%2FF2%5FP1%2F2&amp;viewid=7b906dff%2D9fff%2D47b7%2Db387%2D041fbb839eeb" xr:uid="{68974D8A-9C1F-4B37-B7A4-62A145420341}"/>
    <hyperlink ref="M10" r:id="rId6" display="https://unipamplonaedu.sharepoint.com/sites/PLANDEMEJORAMIENTOARQUITECTURA2023-2025/Documentos%20compartidos/Forms/AllItems.aspx?id=%2Fsites%2FPLANDEMEJORAMIENTOARQUITECTURA2023%2D2025%2FDocumentos%20compartidos%2FPLAN%20DE%20MEJORAMIENTO%202023%2D2025%2FFACTOR%2001%2FF1%5FP1%2F5&amp;viewid=7b906dff%2D9fff%2D47b7%2Db387%2D041fbb839eeb" xr:uid="{3544629A-62AD-44BE-9844-D0BFA9F15EE2}"/>
    <hyperlink ref="M24" r:id="rId7" display="https://unipamplonaedu.sharepoint.com/sites/PLANDEMEJORAMIENTOARQUITECTURA2023-2025/Documentos%20compartidos/Forms/AllItems.aspx?id=%2Fsites%2FPLANDEMEJORAMIENTOARQUITECTURA2023%2D2025%2FDocumentos%20compartidos%2FPLAN%20DE%20MEJORAMIENTO%202023%2D2025%2FFACTOR%2001%2FF1%5FP1%2F2&amp;viewid=7b906dff%2D9fff%2D47b7%2Db387%2D041fbb839eeb" xr:uid="{FB40BA91-D4AA-42E6-B6F6-942F782F8892}"/>
    <hyperlink ref="M25" r:id="rId8" display="https://unipamplonaedu.sharepoint.com/sites/PLANDEMEJORAMIENTOARQUITECTURA2023-2025/Documentos%20compartidos/Forms/AllItems.aspx?id=%2Fsites%2FPLANDEMEJORAMIENTOARQUITECTURA2023%2D2025%2FDocumentos%20compartidos%2FPLAN%20DE%20MEJORAMIENTO%202023%2D2025%2FFACTOR%2002%2FF2%5FP1%2F4&amp;viewid=7b906dff%2D9fff%2D47b7%2Db387%2D041fbb839eeb" xr:uid="{837C835F-A17A-40FC-8B42-BF16DEE1FCDC}"/>
    <hyperlink ref="M26" r:id="rId9" display="https://unipamplonaedu.sharepoint.com/sites/PLANDEMEJORAMIENTOARQUITECTURA2023-2025/Documentos%20compartidos/Forms/AllItems.aspx?id=%2Fsites%2FPLANDEMEJORAMIENTOARQUITECTURA2023%2D2025%2FDocumentos%20compartidos%2FPLAN%20DE%20MEJORAMIENTO%202023%2D2025%2FFACTOR%2002%2FF2%5FP1%2F7&amp;viewid=7b906dff%2D9fff%2D47b7%2Db387%2D041fbb839eeb" xr:uid="{0BB2D0A0-8203-42AA-AECC-2FD727EDEF04}"/>
    <hyperlink ref="M28" r:id="rId10" display="https://unipamplonaedu.sharepoint.com/sites/PLANDEMEJORAMIENTOARQUITECTURA2023-2025/Documentos%20compartidos/Forms/AllItems.aspx?id=%2Fsites%2FPLANDEMEJORAMIENTOARQUITECTURA2023%2D2025%2FDocumentos%20compartidos%2FPLAN%20DE%20MEJORAMIENTO%202023%2D2025%2FFACTOR%2002%2FF2%5FP1%2F7&amp;viewid=7b906dff%2D9fff%2D47b7%2Db387%2D041fbb839eeb" xr:uid="{18081419-87AC-4059-B645-7C598D271F4F}"/>
    <hyperlink ref="M8" r:id="rId11" display="https://unipamplonaedu.sharepoint.com/sites/PLANDEMEJORAMIENTOARQUITECTURA2023-2025/Documentos%20compartidos/Forms/AllItems.aspx?id=%2Fsites%2FPLANDEMEJORAMIENTOARQUITECTURA2023%2D2025%2FDocumentos%20compartidos%2FPLAN%20DE%20MEJORAMIENTO%202023%2D2025%2FFACTOR%2002%2FF2%5FP1%2F8&amp;viewid=7b906dff%2D9fff%2D47b7%2Db387%2D041fbb839eeb" xr:uid="{90E6362E-8081-49E4-9528-813539E9BEB0}"/>
  </hyperlinks>
  <pageMargins left="0.7" right="0.7" top="0.75" bottom="0.75" header="0.3" footer="0.3"/>
  <pageSetup orientation="portrait" horizontalDpi="360" verticalDpi="360" r:id="rId12"/>
  <drawing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Q42"/>
  <sheetViews>
    <sheetView topLeftCell="C30" zoomScale="70" zoomScaleNormal="70" workbookViewId="0">
      <selection activeCell="P34" sqref="P34"/>
    </sheetView>
  </sheetViews>
  <sheetFormatPr defaultColWidth="11.42578125" defaultRowHeight="15"/>
  <cols>
    <col min="1" max="1" width="54" style="72" customWidth="1"/>
    <col min="2" max="2" width="44.85546875" style="72" customWidth="1"/>
    <col min="3" max="3" width="43.42578125" style="72" customWidth="1"/>
    <col min="4" max="4" width="36.28515625" style="72" customWidth="1"/>
    <col min="5" max="5" width="46" style="72" customWidth="1"/>
    <col min="6" max="6" width="28.42578125" style="72" customWidth="1"/>
    <col min="7" max="7" width="16" style="72" customWidth="1"/>
    <col min="8" max="8" width="25.42578125" style="72" customWidth="1"/>
    <col min="9" max="9" width="18.4257812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52.5" customHeight="1" thickBot="1">
      <c r="A1" s="193"/>
      <c r="B1" s="208" t="s">
        <v>0</v>
      </c>
      <c r="C1" s="209"/>
      <c r="D1" s="209"/>
      <c r="E1" s="209"/>
      <c r="F1" s="209"/>
      <c r="G1" s="209"/>
      <c r="H1" s="209"/>
      <c r="I1" s="209"/>
      <c r="J1" s="209"/>
      <c r="K1" s="209"/>
      <c r="L1" s="209"/>
      <c r="M1" s="209"/>
      <c r="N1" s="209"/>
      <c r="O1" s="210"/>
      <c r="P1" s="28" t="s">
        <v>1</v>
      </c>
      <c r="Q1" s="119" t="s">
        <v>2</v>
      </c>
    </row>
    <row r="2" spans="1:17" ht="49.5" customHeight="1" thickBot="1">
      <c r="A2" s="294"/>
      <c r="B2" s="211"/>
      <c r="C2" s="212"/>
      <c r="D2" s="212"/>
      <c r="E2" s="212"/>
      <c r="F2" s="212"/>
      <c r="G2" s="212"/>
      <c r="H2" s="212"/>
      <c r="I2" s="212"/>
      <c r="J2" s="212"/>
      <c r="K2" s="212"/>
      <c r="L2" s="212"/>
      <c r="M2" s="212"/>
      <c r="N2" s="212"/>
      <c r="O2" s="213"/>
      <c r="P2" s="29" t="s">
        <v>3</v>
      </c>
      <c r="Q2" s="120" t="s">
        <v>4</v>
      </c>
    </row>
    <row r="5" spans="1:17" ht="15.75" thickBot="1"/>
    <row r="6" spans="1:17" ht="33" customHeight="1" thickBot="1">
      <c r="A6" s="196" t="s">
        <v>206</v>
      </c>
      <c r="B6" s="197"/>
      <c r="C6" s="197"/>
      <c r="D6" s="197"/>
      <c r="E6" s="197"/>
      <c r="F6" s="197"/>
      <c r="G6" s="197"/>
      <c r="H6" s="197"/>
      <c r="I6" s="197"/>
      <c r="J6" s="197"/>
      <c r="K6" s="197"/>
      <c r="L6" s="197"/>
      <c r="M6" s="197"/>
      <c r="N6" s="197"/>
      <c r="O6" s="197"/>
      <c r="P6" s="197"/>
      <c r="Q6" s="198"/>
    </row>
    <row r="7" spans="1:17" ht="51.75" customHeight="1" thickBot="1">
      <c r="A7" s="199" t="s">
        <v>207</v>
      </c>
      <c r="B7" s="200"/>
      <c r="C7" s="200"/>
      <c r="D7" s="200"/>
      <c r="E7" s="200"/>
      <c r="F7" s="200"/>
      <c r="G7" s="200"/>
      <c r="H7" s="200"/>
      <c r="I7" s="200"/>
      <c r="J7" s="200"/>
      <c r="K7" s="200"/>
      <c r="L7" s="201"/>
      <c r="M7" s="199" t="s">
        <v>14</v>
      </c>
      <c r="N7" s="200"/>
      <c r="O7" s="200"/>
      <c r="P7" s="200"/>
      <c r="Q7" s="62"/>
    </row>
    <row r="8" spans="1:17" ht="143.25" customHeight="1" thickBot="1">
      <c r="A8" s="46" t="s">
        <v>15</v>
      </c>
      <c r="B8" s="47" t="s">
        <v>16</v>
      </c>
      <c r="C8" s="47" t="s">
        <v>17</v>
      </c>
      <c r="D8" s="47" t="s">
        <v>18</v>
      </c>
      <c r="E8" s="47" t="s">
        <v>19</v>
      </c>
      <c r="F8" s="47" t="s">
        <v>20</v>
      </c>
      <c r="G8" s="47" t="s">
        <v>21</v>
      </c>
      <c r="H8" s="47" t="s">
        <v>22</v>
      </c>
      <c r="I8" s="47" t="s">
        <v>23</v>
      </c>
      <c r="J8" s="47" t="s">
        <v>24</v>
      </c>
      <c r="K8" s="47" t="s">
        <v>25</v>
      </c>
      <c r="L8" s="47" t="s">
        <v>26</v>
      </c>
      <c r="M8" s="48" t="s">
        <v>27</v>
      </c>
      <c r="N8" s="48" t="s">
        <v>28</v>
      </c>
      <c r="O8" s="48" t="s">
        <v>29</v>
      </c>
      <c r="P8" s="48" t="s">
        <v>30</v>
      </c>
      <c r="Q8" s="49" t="s">
        <v>31</v>
      </c>
    </row>
    <row r="9" spans="1:17" ht="127.5" customHeight="1">
      <c r="A9" s="247" t="s">
        <v>208</v>
      </c>
      <c r="B9" s="247" t="s">
        <v>209</v>
      </c>
      <c r="C9" s="247" t="s">
        <v>210</v>
      </c>
      <c r="D9" s="268" t="s">
        <v>211</v>
      </c>
      <c r="E9" s="73" t="s">
        <v>212</v>
      </c>
      <c r="F9" s="73" t="s">
        <v>213</v>
      </c>
      <c r="G9" s="73" t="s">
        <v>214</v>
      </c>
      <c r="H9" s="74">
        <v>0</v>
      </c>
      <c r="I9" s="73" t="s">
        <v>215</v>
      </c>
      <c r="J9" s="73" t="s">
        <v>40</v>
      </c>
      <c r="K9" s="75">
        <v>45139</v>
      </c>
      <c r="L9" s="75">
        <v>45870</v>
      </c>
      <c r="M9" s="73" t="s">
        <v>216</v>
      </c>
      <c r="N9" s="53">
        <v>14.28</v>
      </c>
      <c r="O9" s="54">
        <v>0.8</v>
      </c>
      <c r="P9" s="55">
        <f>(N9*O9)/100</f>
        <v>0.11423999999999999</v>
      </c>
      <c r="Q9" s="247" t="s">
        <v>217</v>
      </c>
    </row>
    <row r="10" spans="1:17" ht="107.25" customHeight="1">
      <c r="A10" s="248"/>
      <c r="B10" s="248"/>
      <c r="C10" s="248"/>
      <c r="D10" s="253"/>
      <c r="E10" s="73" t="s">
        <v>218</v>
      </c>
      <c r="F10" s="73" t="s">
        <v>219</v>
      </c>
      <c r="G10" s="73" t="s">
        <v>220</v>
      </c>
      <c r="H10" s="74">
        <v>0</v>
      </c>
      <c r="I10" s="73" t="s">
        <v>215</v>
      </c>
      <c r="J10" s="73" t="s">
        <v>40</v>
      </c>
      <c r="K10" s="75">
        <v>45139</v>
      </c>
      <c r="L10" s="75">
        <v>45870</v>
      </c>
      <c r="M10" s="73" t="s">
        <v>221</v>
      </c>
      <c r="N10" s="53">
        <v>14.28</v>
      </c>
      <c r="O10" s="54">
        <v>0.5</v>
      </c>
      <c r="P10" s="55">
        <f>(N10*O10)/100</f>
        <v>7.1399999999999991E-2</v>
      </c>
      <c r="Q10" s="248"/>
    </row>
    <row r="11" spans="1:17" ht="107.25" customHeight="1">
      <c r="A11" s="248"/>
      <c r="B11" s="248"/>
      <c r="C11" s="248"/>
      <c r="D11" s="247"/>
      <c r="E11" s="76" t="s">
        <v>222</v>
      </c>
      <c r="F11" s="76" t="s">
        <v>223</v>
      </c>
      <c r="G11" s="73" t="s">
        <v>224</v>
      </c>
      <c r="H11" s="77">
        <v>0</v>
      </c>
      <c r="I11" s="76" t="s">
        <v>215</v>
      </c>
      <c r="J11" s="73" t="s">
        <v>40</v>
      </c>
      <c r="K11" s="75">
        <v>45139</v>
      </c>
      <c r="L11" s="75">
        <v>45870</v>
      </c>
      <c r="M11" s="76" t="s">
        <v>225</v>
      </c>
      <c r="N11" s="53">
        <v>14.28</v>
      </c>
      <c r="O11" s="54">
        <v>0.5</v>
      </c>
      <c r="P11" s="55">
        <f>(N11*O11)/100</f>
        <v>7.1399999999999991E-2</v>
      </c>
      <c r="Q11" s="248"/>
    </row>
    <row r="12" spans="1:17" ht="126" customHeight="1">
      <c r="A12" s="248"/>
      <c r="B12" s="248"/>
      <c r="C12" s="248"/>
      <c r="D12" s="248" t="s">
        <v>226</v>
      </c>
      <c r="E12" s="76" t="s">
        <v>227</v>
      </c>
      <c r="F12" s="76" t="s">
        <v>228</v>
      </c>
      <c r="G12" s="76" t="s">
        <v>229</v>
      </c>
      <c r="H12" s="77">
        <v>0</v>
      </c>
      <c r="I12" s="76" t="s">
        <v>215</v>
      </c>
      <c r="J12" s="73" t="s">
        <v>40</v>
      </c>
      <c r="K12" s="75">
        <v>45139</v>
      </c>
      <c r="L12" s="75">
        <v>45870</v>
      </c>
      <c r="M12" s="76" t="s">
        <v>230</v>
      </c>
      <c r="N12" s="53">
        <v>14.28</v>
      </c>
      <c r="O12" s="54">
        <v>0.7</v>
      </c>
      <c r="P12" s="55">
        <f t="shared" ref="P12:P15" si="0">(N12*O12)/100</f>
        <v>9.9959999999999993E-2</v>
      </c>
      <c r="Q12" s="248"/>
    </row>
    <row r="13" spans="1:17" ht="126" customHeight="1">
      <c r="A13" s="248"/>
      <c r="B13" s="248"/>
      <c r="C13" s="248"/>
      <c r="D13" s="248"/>
      <c r="E13" s="76" t="s">
        <v>231</v>
      </c>
      <c r="F13" s="76" t="s">
        <v>232</v>
      </c>
      <c r="G13" s="76" t="s">
        <v>233</v>
      </c>
      <c r="H13" s="77">
        <v>0</v>
      </c>
      <c r="I13" s="76" t="s">
        <v>215</v>
      </c>
      <c r="J13" s="73" t="s">
        <v>40</v>
      </c>
      <c r="K13" s="75">
        <v>45139</v>
      </c>
      <c r="L13" s="75">
        <v>45870</v>
      </c>
      <c r="M13" s="76" t="s">
        <v>234</v>
      </c>
      <c r="N13" s="53">
        <v>14.28</v>
      </c>
      <c r="O13" s="54">
        <v>1</v>
      </c>
      <c r="P13" s="55">
        <f t="shared" ref="P13" si="1">(N13*O13)/100</f>
        <v>0.14279999999999998</v>
      </c>
      <c r="Q13" s="248"/>
    </row>
    <row r="14" spans="1:17" ht="126" customHeight="1">
      <c r="A14" s="248"/>
      <c r="B14" s="248"/>
      <c r="C14" s="248"/>
      <c r="D14" s="248"/>
      <c r="E14" s="76" t="s">
        <v>235</v>
      </c>
      <c r="F14" s="76" t="s">
        <v>236</v>
      </c>
      <c r="G14" s="76" t="s">
        <v>237</v>
      </c>
      <c r="H14" s="77">
        <v>1665796</v>
      </c>
      <c r="I14" s="76" t="s">
        <v>215</v>
      </c>
      <c r="J14" s="73" t="s">
        <v>40</v>
      </c>
      <c r="K14" s="75">
        <v>45139</v>
      </c>
      <c r="L14" s="75">
        <v>45870</v>
      </c>
      <c r="M14" s="76" t="s">
        <v>238</v>
      </c>
      <c r="N14" s="53">
        <v>14.28</v>
      </c>
      <c r="O14" s="54">
        <v>1</v>
      </c>
      <c r="P14" s="55">
        <f t="shared" ref="P14" si="2">(N14*O14)/100</f>
        <v>0.14279999999999998</v>
      </c>
      <c r="Q14" s="248"/>
    </row>
    <row r="15" spans="1:17" ht="164.25">
      <c r="A15" s="248"/>
      <c r="B15" s="248"/>
      <c r="C15" s="248"/>
      <c r="D15" s="248"/>
      <c r="E15" s="76" t="s">
        <v>239</v>
      </c>
      <c r="F15" s="76" t="s">
        <v>240</v>
      </c>
      <c r="G15" s="76" t="s">
        <v>233</v>
      </c>
      <c r="H15" s="77">
        <v>0</v>
      </c>
      <c r="I15" s="76" t="s">
        <v>215</v>
      </c>
      <c r="J15" s="73" t="s">
        <v>40</v>
      </c>
      <c r="K15" s="75">
        <v>45139</v>
      </c>
      <c r="L15" s="75">
        <v>45870</v>
      </c>
      <c r="M15" s="76" t="s">
        <v>241</v>
      </c>
      <c r="N15" s="53">
        <v>14.28</v>
      </c>
      <c r="O15" s="54">
        <v>0.8</v>
      </c>
      <c r="P15" s="55">
        <f t="shared" si="0"/>
        <v>0.11423999999999999</v>
      </c>
      <c r="Q15" s="248"/>
    </row>
    <row r="16" spans="1:17">
      <c r="A16" s="70"/>
      <c r="B16" s="70"/>
      <c r="C16" s="70"/>
      <c r="D16" s="70"/>
      <c r="E16" s="66">
        <v>8</v>
      </c>
      <c r="F16" s="70"/>
      <c r="G16" s="70"/>
      <c r="H16" s="70"/>
      <c r="I16" s="70"/>
      <c r="J16" s="70"/>
      <c r="K16" s="70"/>
      <c r="L16" s="70"/>
      <c r="M16" s="70"/>
      <c r="N16" s="167">
        <f>SUM(N9:N15)</f>
        <v>99.96</v>
      </c>
      <c r="O16" s="40" t="s">
        <v>103</v>
      </c>
      <c r="P16" s="26">
        <f>SUM(P9:P15)</f>
        <v>0.75683999999999985</v>
      </c>
    </row>
    <row r="17" spans="1:17" ht="15.75" thickTop="1">
      <c r="A17" s="70"/>
      <c r="B17" s="70"/>
      <c r="C17" s="70"/>
      <c r="D17" s="70"/>
      <c r="E17" s="70"/>
      <c r="F17" s="70"/>
      <c r="G17" s="70"/>
      <c r="H17" s="70"/>
      <c r="I17" s="70"/>
      <c r="J17" s="70"/>
      <c r="K17" s="70"/>
      <c r="L17" s="70"/>
      <c r="M17" s="70"/>
      <c r="N17" s="16"/>
      <c r="O17" s="15"/>
      <c r="P17" s="17"/>
    </row>
    <row r="19" spans="1:17" ht="14.45" customHeight="1">
      <c r="A19" s="192" t="s">
        <v>104</v>
      </c>
      <c r="B19" s="298"/>
      <c r="C19" s="298"/>
      <c r="D19" s="298"/>
      <c r="E19" s="298"/>
      <c r="F19" s="298"/>
      <c r="G19" s="298"/>
      <c r="H19" s="298"/>
      <c r="I19" s="301"/>
      <c r="J19" s="262">
        <f>SUM(H10:H15)</f>
        <v>1665796</v>
      </c>
      <c r="K19" s="263"/>
      <c r="L19" s="263"/>
      <c r="M19" s="263"/>
      <c r="N19" s="263"/>
      <c r="O19" s="263"/>
      <c r="P19" s="263"/>
      <c r="Q19" s="264"/>
    </row>
    <row r="20" spans="1:17">
      <c r="A20" s="299"/>
      <c r="B20" s="300"/>
      <c r="C20" s="300"/>
      <c r="D20" s="300"/>
      <c r="E20" s="300"/>
      <c r="F20" s="300"/>
      <c r="G20" s="300"/>
      <c r="H20" s="300"/>
      <c r="I20" s="302"/>
      <c r="J20" s="265"/>
      <c r="K20" s="266"/>
      <c r="L20" s="266"/>
      <c r="M20" s="266"/>
      <c r="N20" s="266"/>
      <c r="O20" s="266"/>
      <c r="P20" s="266"/>
      <c r="Q20" s="267"/>
    </row>
    <row r="23" spans="1:17" ht="15.75" thickBot="1"/>
    <row r="24" spans="1:17" ht="68.099999999999994" customHeight="1" thickBot="1">
      <c r="A24" s="199" t="s">
        <v>242</v>
      </c>
      <c r="B24" s="200"/>
      <c r="C24" s="200"/>
      <c r="D24" s="200"/>
      <c r="E24" s="200"/>
      <c r="F24" s="200"/>
      <c r="G24" s="200"/>
      <c r="H24" s="200"/>
      <c r="I24" s="200"/>
      <c r="J24" s="200"/>
      <c r="K24" s="200"/>
      <c r="L24" s="201"/>
      <c r="M24" s="199" t="s">
        <v>14</v>
      </c>
      <c r="N24" s="200"/>
      <c r="O24" s="200"/>
      <c r="P24" s="200"/>
      <c r="Q24" s="62"/>
    </row>
    <row r="25" spans="1:17" ht="48" thickBot="1">
      <c r="A25" s="46" t="s">
        <v>15</v>
      </c>
      <c r="B25" s="47" t="s">
        <v>16</v>
      </c>
      <c r="C25" s="47" t="s">
        <v>17</v>
      </c>
      <c r="D25" s="47" t="s">
        <v>18</v>
      </c>
      <c r="E25" s="47" t="s">
        <v>19</v>
      </c>
      <c r="F25" s="47" t="s">
        <v>20</v>
      </c>
      <c r="G25" s="47" t="s">
        <v>21</v>
      </c>
      <c r="H25" s="47" t="s">
        <v>22</v>
      </c>
      <c r="I25" s="47" t="s">
        <v>23</v>
      </c>
      <c r="J25" s="47" t="s">
        <v>24</v>
      </c>
      <c r="K25" s="47" t="s">
        <v>25</v>
      </c>
      <c r="L25" s="47" t="s">
        <v>26</v>
      </c>
      <c r="M25" s="48" t="s">
        <v>27</v>
      </c>
      <c r="N25" s="48" t="s">
        <v>28</v>
      </c>
      <c r="O25" s="48" t="s">
        <v>29</v>
      </c>
      <c r="P25" s="48" t="s">
        <v>30</v>
      </c>
      <c r="Q25" s="49" t="s">
        <v>31</v>
      </c>
    </row>
    <row r="26" spans="1:17" ht="110.25" customHeight="1">
      <c r="A26" s="247" t="s">
        <v>243</v>
      </c>
      <c r="B26" s="247" t="s">
        <v>244</v>
      </c>
      <c r="C26" s="251" t="s">
        <v>245</v>
      </c>
      <c r="D26" s="251" t="s">
        <v>246</v>
      </c>
      <c r="E26" s="73" t="s">
        <v>247</v>
      </c>
      <c r="F26" s="73" t="s">
        <v>248</v>
      </c>
      <c r="G26" s="73" t="s">
        <v>249</v>
      </c>
      <c r="H26" s="74">
        <v>0</v>
      </c>
      <c r="I26" s="73" t="s">
        <v>215</v>
      </c>
      <c r="J26" s="73" t="s">
        <v>40</v>
      </c>
      <c r="K26" s="75">
        <v>45139</v>
      </c>
      <c r="L26" s="75">
        <v>45870</v>
      </c>
      <c r="M26" s="168" t="s">
        <v>250</v>
      </c>
      <c r="N26" s="53">
        <f>(100/$E$34)</f>
        <v>12.5</v>
      </c>
      <c r="O26" s="54">
        <v>0.8</v>
      </c>
      <c r="P26" s="55">
        <f>(N26*O26)/100</f>
        <v>0.1</v>
      </c>
      <c r="Q26" s="249" t="s">
        <v>251</v>
      </c>
    </row>
    <row r="27" spans="1:17" ht="126" customHeight="1">
      <c r="A27" s="248"/>
      <c r="B27" s="248"/>
      <c r="C27" s="269"/>
      <c r="D27" s="269"/>
      <c r="E27" s="76" t="s">
        <v>252</v>
      </c>
      <c r="F27" s="76" t="s">
        <v>253</v>
      </c>
      <c r="G27" s="73" t="s">
        <v>249</v>
      </c>
      <c r="H27" s="77">
        <v>0</v>
      </c>
      <c r="I27" s="76" t="s">
        <v>215</v>
      </c>
      <c r="J27" s="73" t="s">
        <v>40</v>
      </c>
      <c r="K27" s="75">
        <v>45139</v>
      </c>
      <c r="L27" s="75">
        <v>45870</v>
      </c>
      <c r="M27" s="153" t="s">
        <v>254</v>
      </c>
      <c r="N27" s="53">
        <v>12.5</v>
      </c>
      <c r="O27" s="54">
        <v>0.2</v>
      </c>
      <c r="P27" s="55">
        <f t="shared" ref="P27:P28" si="3">(N27*O27)/100</f>
        <v>2.5000000000000001E-2</v>
      </c>
      <c r="Q27" s="250"/>
    </row>
    <row r="28" spans="1:17" ht="98.25" customHeight="1">
      <c r="A28" s="248"/>
      <c r="B28" s="248"/>
      <c r="C28" s="269"/>
      <c r="D28" s="103" t="s">
        <v>255</v>
      </c>
      <c r="E28" s="76" t="s">
        <v>256</v>
      </c>
      <c r="F28" s="76" t="s">
        <v>257</v>
      </c>
      <c r="G28" s="73" t="s">
        <v>249</v>
      </c>
      <c r="H28" s="77">
        <v>0</v>
      </c>
      <c r="I28" s="76" t="s">
        <v>215</v>
      </c>
      <c r="J28" s="73" t="s">
        <v>40</v>
      </c>
      <c r="K28" s="75">
        <v>45139</v>
      </c>
      <c r="L28" s="75">
        <v>45870</v>
      </c>
      <c r="M28" s="144"/>
      <c r="N28" s="53">
        <f t="shared" ref="N28:N33" si="4">(100/$E$34)</f>
        <v>12.5</v>
      </c>
      <c r="O28" s="54">
        <v>0</v>
      </c>
      <c r="P28" s="55">
        <f t="shared" si="3"/>
        <v>0</v>
      </c>
      <c r="Q28" s="250"/>
    </row>
    <row r="29" spans="1:17" ht="108.75" customHeight="1">
      <c r="A29" s="248"/>
      <c r="B29" s="248"/>
      <c r="C29" s="248" t="s">
        <v>258</v>
      </c>
      <c r="D29" s="270" t="s">
        <v>259</v>
      </c>
      <c r="E29" s="76" t="s">
        <v>260</v>
      </c>
      <c r="F29" s="76" t="s">
        <v>261</v>
      </c>
      <c r="G29" s="73" t="s">
        <v>229</v>
      </c>
      <c r="H29" s="77">
        <v>0</v>
      </c>
      <c r="I29" s="76" t="s">
        <v>215</v>
      </c>
      <c r="J29" s="73" t="s">
        <v>40</v>
      </c>
      <c r="K29" s="75">
        <v>45139</v>
      </c>
      <c r="L29" s="75">
        <v>45870</v>
      </c>
      <c r="M29" s="102"/>
      <c r="N29" s="53">
        <v>12.5</v>
      </c>
      <c r="O29" s="51">
        <v>0</v>
      </c>
      <c r="P29" s="52">
        <f t="shared" ref="P29:P33" si="5">(N29*O29)/100</f>
        <v>0</v>
      </c>
      <c r="Q29" s="250"/>
    </row>
    <row r="30" spans="1:17" ht="108.75" customHeight="1">
      <c r="A30" s="248"/>
      <c r="B30" s="248"/>
      <c r="C30" s="248"/>
      <c r="D30" s="251"/>
      <c r="E30" s="76" t="s">
        <v>262</v>
      </c>
      <c r="F30" s="76" t="s">
        <v>263</v>
      </c>
      <c r="G30" s="73" t="s">
        <v>249</v>
      </c>
      <c r="H30" s="77">
        <v>0</v>
      </c>
      <c r="I30" s="76" t="s">
        <v>215</v>
      </c>
      <c r="J30" s="73" t="s">
        <v>40</v>
      </c>
      <c r="K30" s="75">
        <v>45139</v>
      </c>
      <c r="L30" s="75">
        <v>45870</v>
      </c>
      <c r="M30" s="144"/>
      <c r="N30" s="53">
        <v>12.5</v>
      </c>
      <c r="O30" s="54">
        <v>0</v>
      </c>
      <c r="P30" s="55">
        <f t="shared" si="5"/>
        <v>0</v>
      </c>
      <c r="Q30" s="250"/>
    </row>
    <row r="31" spans="1:17" ht="248.25" customHeight="1">
      <c r="A31" s="248"/>
      <c r="B31" s="248"/>
      <c r="C31" s="248"/>
      <c r="D31" s="269" t="s">
        <v>264</v>
      </c>
      <c r="E31" s="76" t="s">
        <v>265</v>
      </c>
      <c r="F31" s="76" t="s">
        <v>266</v>
      </c>
      <c r="G31" s="73" t="s">
        <v>229</v>
      </c>
      <c r="H31" s="77">
        <v>0</v>
      </c>
      <c r="I31" s="76" t="s">
        <v>215</v>
      </c>
      <c r="J31" s="73" t="s">
        <v>40</v>
      </c>
      <c r="K31" s="75">
        <v>45139</v>
      </c>
      <c r="L31" s="75">
        <v>45870</v>
      </c>
      <c r="M31" s="153" t="s">
        <v>267</v>
      </c>
      <c r="N31" s="53">
        <v>12.5</v>
      </c>
      <c r="O31" s="51">
        <v>0.15</v>
      </c>
      <c r="P31" s="52">
        <f t="shared" si="5"/>
        <v>1.8749999999999999E-2</v>
      </c>
      <c r="Q31" s="250"/>
    </row>
    <row r="32" spans="1:17" ht="129.75" customHeight="1">
      <c r="A32" s="248"/>
      <c r="B32" s="248"/>
      <c r="C32" s="248"/>
      <c r="D32" s="269"/>
      <c r="E32" s="76" t="s">
        <v>268</v>
      </c>
      <c r="F32" s="76" t="s">
        <v>269</v>
      </c>
      <c r="G32" s="73" t="s">
        <v>249</v>
      </c>
      <c r="H32" s="77">
        <v>0</v>
      </c>
      <c r="I32" s="76" t="s">
        <v>215</v>
      </c>
      <c r="J32" s="73" t="s">
        <v>40</v>
      </c>
      <c r="K32" s="75">
        <v>45139</v>
      </c>
      <c r="L32" s="75">
        <v>45870</v>
      </c>
      <c r="M32" s="102"/>
      <c r="N32" s="53">
        <v>12.5</v>
      </c>
      <c r="O32" s="51">
        <v>0</v>
      </c>
      <c r="P32" s="52">
        <f t="shared" si="5"/>
        <v>0</v>
      </c>
      <c r="Q32" s="250"/>
    </row>
    <row r="33" spans="1:17" ht="63.75" customHeight="1">
      <c r="A33" s="248"/>
      <c r="B33" s="248"/>
      <c r="C33" s="248"/>
      <c r="D33" s="269"/>
      <c r="E33" s="76" t="s">
        <v>270</v>
      </c>
      <c r="F33" s="76" t="s">
        <v>271</v>
      </c>
      <c r="G33" s="73" t="s">
        <v>249</v>
      </c>
      <c r="H33" s="77">
        <v>29750000</v>
      </c>
      <c r="I33" s="76" t="s">
        <v>215</v>
      </c>
      <c r="J33" s="73" t="s">
        <v>40</v>
      </c>
      <c r="K33" s="75">
        <v>45139</v>
      </c>
      <c r="L33" s="75">
        <v>45870</v>
      </c>
      <c r="M33" s="76" t="s">
        <v>272</v>
      </c>
      <c r="N33" s="53">
        <v>12.5</v>
      </c>
      <c r="O33" s="51">
        <v>0.5</v>
      </c>
      <c r="P33" s="52">
        <f t="shared" si="5"/>
        <v>6.25E-2</v>
      </c>
      <c r="Q33" s="251"/>
    </row>
    <row r="34" spans="1:17">
      <c r="A34" s="70"/>
      <c r="B34" s="70"/>
      <c r="C34" s="70"/>
      <c r="D34" s="70"/>
      <c r="E34" s="66">
        <f>COUNTA(E26:E33)</f>
        <v>8</v>
      </c>
      <c r="F34" s="70"/>
      <c r="G34" s="70"/>
      <c r="H34" s="70"/>
      <c r="I34" s="70"/>
      <c r="J34" s="70"/>
      <c r="K34" s="70"/>
      <c r="L34" s="70"/>
      <c r="M34" s="70"/>
      <c r="N34" s="105">
        <f>SUM(N26:N33)</f>
        <v>100</v>
      </c>
      <c r="O34" s="106" t="s">
        <v>103</v>
      </c>
      <c r="P34" s="107">
        <f>SUM(P26:P33)</f>
        <v>0.20624999999999999</v>
      </c>
    </row>
    <row r="35" spans="1:17" ht="15.75" thickTop="1">
      <c r="A35" s="70"/>
      <c r="B35" s="70"/>
      <c r="C35" s="70"/>
      <c r="D35" s="70"/>
      <c r="E35" s="70"/>
      <c r="F35" s="70"/>
      <c r="G35" s="70"/>
      <c r="H35" s="70"/>
      <c r="I35" s="70"/>
      <c r="J35" s="70"/>
      <c r="K35" s="70"/>
      <c r="L35" s="70"/>
      <c r="M35" s="70"/>
      <c r="N35" s="16"/>
      <c r="O35" s="15"/>
      <c r="P35" s="17"/>
    </row>
    <row r="36" spans="1:17" ht="11.1" customHeight="1" thickBot="1"/>
    <row r="37" spans="1:17" ht="14.45" customHeight="1">
      <c r="A37" s="192" t="s">
        <v>104</v>
      </c>
      <c r="B37" s="298"/>
      <c r="C37" s="298"/>
      <c r="D37" s="298"/>
      <c r="E37" s="298"/>
      <c r="F37" s="298"/>
      <c r="G37" s="298"/>
      <c r="H37" s="298"/>
      <c r="I37" s="298"/>
      <c r="J37" s="214">
        <f>SUM(H26:H33)</f>
        <v>29750000</v>
      </c>
      <c r="K37" s="215"/>
      <c r="L37" s="215"/>
      <c r="M37" s="215"/>
      <c r="N37" s="215"/>
      <c r="O37" s="215"/>
      <c r="P37" s="215"/>
      <c r="Q37" s="216"/>
    </row>
    <row r="38" spans="1:17" ht="15.75" thickBot="1">
      <c r="A38" s="299"/>
      <c r="B38" s="300"/>
      <c r="C38" s="300"/>
      <c r="D38" s="300"/>
      <c r="E38" s="300"/>
      <c r="F38" s="300"/>
      <c r="G38" s="300"/>
      <c r="H38" s="300"/>
      <c r="I38" s="300"/>
      <c r="J38" s="217"/>
      <c r="K38" s="218"/>
      <c r="L38" s="218"/>
      <c r="M38" s="218"/>
      <c r="N38" s="218"/>
      <c r="O38" s="218"/>
      <c r="P38" s="218"/>
      <c r="Q38" s="219"/>
    </row>
    <row r="40" spans="1:17" ht="15.75" thickBot="1"/>
    <row r="41" spans="1:17">
      <c r="A41" s="192" t="s">
        <v>106</v>
      </c>
      <c r="B41" s="298"/>
      <c r="C41" s="298"/>
      <c r="D41" s="298"/>
      <c r="E41" s="298"/>
      <c r="F41" s="298"/>
      <c r="G41" s="298"/>
      <c r="H41" s="298"/>
      <c r="I41" s="298"/>
      <c r="J41" s="214">
        <f>SUM(J19,J37)</f>
        <v>31415796</v>
      </c>
      <c r="K41" s="215"/>
      <c r="L41" s="215"/>
      <c r="M41" s="215"/>
      <c r="N41" s="215"/>
      <c r="O41" s="215"/>
      <c r="P41" s="215"/>
      <c r="Q41" s="216"/>
    </row>
    <row r="42" spans="1:17" ht="15.75" thickBot="1">
      <c r="A42" s="299"/>
      <c r="B42" s="300"/>
      <c r="C42" s="300"/>
      <c r="D42" s="300"/>
      <c r="E42" s="300"/>
      <c r="F42" s="300"/>
      <c r="G42" s="300"/>
      <c r="H42" s="300"/>
      <c r="I42" s="300"/>
      <c r="J42" s="217"/>
      <c r="K42" s="218"/>
      <c r="L42" s="218"/>
      <c r="M42" s="218"/>
      <c r="N42" s="218"/>
      <c r="O42" s="218"/>
      <c r="P42" s="218"/>
      <c r="Q42" s="219"/>
    </row>
  </sheetData>
  <mergeCells count="27">
    <mergeCell ref="A24:L24"/>
    <mergeCell ref="M24:P24"/>
    <mergeCell ref="A37:I38"/>
    <mergeCell ref="J37:Q38"/>
    <mergeCell ref="A41:I42"/>
    <mergeCell ref="J41:Q42"/>
    <mergeCell ref="D26:D27"/>
    <mergeCell ref="C26:C28"/>
    <mergeCell ref="D31:D33"/>
    <mergeCell ref="C29:C33"/>
    <mergeCell ref="B26:B33"/>
    <mergeCell ref="A26:A33"/>
    <mergeCell ref="Q26:Q33"/>
    <mergeCell ref="D29:D30"/>
    <mergeCell ref="A1:A2"/>
    <mergeCell ref="B1:O2"/>
    <mergeCell ref="A19:I20"/>
    <mergeCell ref="J19:Q20"/>
    <mergeCell ref="A6:Q6"/>
    <mergeCell ref="A7:L7"/>
    <mergeCell ref="M7:P7"/>
    <mergeCell ref="D12:D15"/>
    <mergeCell ref="C9:C15"/>
    <mergeCell ref="B9:B15"/>
    <mergeCell ref="A9:A15"/>
    <mergeCell ref="Q9:Q15"/>
    <mergeCell ref="D9:D11"/>
  </mergeCells>
  <conditionalFormatting sqref="O9:O15">
    <cfRule type="iconSet" priority="30">
      <iconSet iconSet="3Symbols">
        <cfvo type="percent" val="0"/>
        <cfvo type="num" val="0.55000000000000004"/>
        <cfvo type="num" val="0.8"/>
      </iconSet>
    </cfRule>
  </conditionalFormatting>
  <conditionalFormatting sqref="O16">
    <cfRule type="iconSet" priority="4">
      <iconSet iconSet="3Symbols">
        <cfvo type="percent" val="0"/>
        <cfvo type="num" val="0.55000000000000004"/>
        <cfvo type="num" val="0.8"/>
      </iconSet>
    </cfRule>
  </conditionalFormatting>
  <conditionalFormatting sqref="O17">
    <cfRule type="iconSet" priority="8">
      <iconSet iconSet="3Symbols">
        <cfvo type="percent" val="0"/>
        <cfvo type="num" val="0.55000000000000004"/>
        <cfvo type="num" val="0.8"/>
      </iconSet>
    </cfRule>
  </conditionalFormatting>
  <conditionalFormatting sqref="O26:O33">
    <cfRule type="iconSet" priority="14">
      <iconSet iconSet="3Symbols">
        <cfvo type="percent" val="0"/>
        <cfvo type="num" val="0.55000000000000004"/>
        <cfvo type="num" val="0.8"/>
      </iconSet>
    </cfRule>
  </conditionalFormatting>
  <conditionalFormatting sqref="O34">
    <cfRule type="iconSet" priority="1">
      <iconSet iconSet="3Symbols">
        <cfvo type="percent" val="0"/>
        <cfvo type="num" val="0.55000000000000004"/>
        <cfvo type="num" val="0.8"/>
      </iconSet>
    </cfRule>
  </conditionalFormatting>
  <conditionalFormatting sqref="O35">
    <cfRule type="iconSet" priority="3">
      <iconSet iconSet="3Symbols">
        <cfvo type="percent" val="0"/>
        <cfvo type="num" val="0.55000000000000004"/>
        <cfvo type="num" val="0.8"/>
      </iconSet>
    </cfRule>
  </conditionalFormatting>
  <hyperlinks>
    <hyperlink ref="M26" r:id="rId1" display="https://unipamplonaedu.sharepoint.com/sites/PLANDEMEJORAMIENTOARQUITECTURA2023-2025/Documentos%20compartidos/Forms/AllItems.aspx?id=%2Fsites%2FPLANDEMEJORAMIENTOARQUITECTURA2023%2D2025%2FDocumentos%20compartidos%2FPLAN%20DE%20MEJORAMIENTO%202023%2D2025%2FFACTOR%2003%2FF3%5FP2%2F1&amp;viewid=7b906dff%2D9fff%2D47b7%2Db387%2D041fbb839eeb" xr:uid="{5E207749-CA22-4B41-A5FD-E7EEFB159E46}"/>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Q46"/>
  <sheetViews>
    <sheetView topLeftCell="D13" zoomScale="80" zoomScaleNormal="80" workbookViewId="0">
      <selection activeCell="Q9" sqref="Q9:Q20"/>
    </sheetView>
  </sheetViews>
  <sheetFormatPr defaultColWidth="11.42578125" defaultRowHeight="15"/>
  <cols>
    <col min="1" max="1" width="54" style="72" customWidth="1"/>
    <col min="2" max="2" width="44.85546875" style="72" customWidth="1"/>
    <col min="3" max="3" width="55.42578125" style="72" customWidth="1"/>
    <col min="4" max="4" width="48" style="72" customWidth="1"/>
    <col min="5" max="5" width="60.7109375" style="72" customWidth="1"/>
    <col min="6" max="6" width="18.7109375" style="72" customWidth="1"/>
    <col min="7" max="7" width="16" style="72" customWidth="1"/>
    <col min="8" max="8" width="26.85546875" style="72" customWidth="1"/>
    <col min="9" max="9" width="18.4257812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68.25" customHeight="1" thickBot="1">
      <c r="A1" s="193"/>
      <c r="B1" s="208" t="s">
        <v>0</v>
      </c>
      <c r="C1" s="209"/>
      <c r="D1" s="209"/>
      <c r="E1" s="209"/>
      <c r="F1" s="209"/>
      <c r="G1" s="209"/>
      <c r="H1" s="209"/>
      <c r="I1" s="209"/>
      <c r="J1" s="209"/>
      <c r="K1" s="209"/>
      <c r="L1" s="209"/>
      <c r="M1" s="209"/>
      <c r="N1" s="209"/>
      <c r="O1" s="210"/>
      <c r="P1" s="28" t="s">
        <v>1</v>
      </c>
      <c r="Q1" s="116" t="s">
        <v>2</v>
      </c>
    </row>
    <row r="2" spans="1:17" ht="83.25" customHeight="1" thickBot="1">
      <c r="A2" s="294"/>
      <c r="B2" s="211"/>
      <c r="C2" s="212"/>
      <c r="D2" s="212"/>
      <c r="E2" s="212"/>
      <c r="F2" s="212"/>
      <c r="G2" s="212"/>
      <c r="H2" s="212"/>
      <c r="I2" s="212"/>
      <c r="J2" s="212"/>
      <c r="K2" s="212"/>
      <c r="L2" s="212"/>
      <c r="M2" s="212"/>
      <c r="N2" s="212"/>
      <c r="O2" s="213"/>
      <c r="P2" s="29" t="s">
        <v>3</v>
      </c>
      <c r="Q2" s="117" t="s">
        <v>4</v>
      </c>
    </row>
    <row r="5" spans="1:17" ht="15.75" thickBot="1"/>
    <row r="6" spans="1:17" ht="33" customHeight="1" thickBot="1">
      <c r="A6" s="196" t="s">
        <v>273</v>
      </c>
      <c r="B6" s="197"/>
      <c r="C6" s="197"/>
      <c r="D6" s="197"/>
      <c r="E6" s="197"/>
      <c r="F6" s="197"/>
      <c r="G6" s="197"/>
      <c r="H6" s="197"/>
      <c r="I6" s="197"/>
      <c r="J6" s="197"/>
      <c r="K6" s="197"/>
      <c r="L6" s="197"/>
      <c r="M6" s="197"/>
      <c r="N6" s="197"/>
      <c r="O6" s="197"/>
      <c r="P6" s="197"/>
      <c r="Q6" s="198"/>
    </row>
    <row r="7" spans="1:17" ht="51.75" customHeight="1" thickBot="1">
      <c r="A7" s="199" t="s">
        <v>274</v>
      </c>
      <c r="B7" s="200"/>
      <c r="C7" s="200"/>
      <c r="D7" s="200"/>
      <c r="E7" s="200"/>
      <c r="F7" s="200"/>
      <c r="G7" s="200"/>
      <c r="H7" s="200"/>
      <c r="I7" s="200"/>
      <c r="J7" s="200"/>
      <c r="K7" s="200"/>
      <c r="L7" s="201"/>
      <c r="M7" s="199" t="s">
        <v>14</v>
      </c>
      <c r="N7" s="200"/>
      <c r="O7" s="200"/>
      <c r="P7" s="200"/>
      <c r="Q7" s="62"/>
    </row>
    <row r="8" spans="1:17" ht="143.25" customHeight="1" thickBot="1">
      <c r="A8" s="46" t="s">
        <v>15</v>
      </c>
      <c r="B8" s="47" t="s">
        <v>16</v>
      </c>
      <c r="C8" s="47" t="s">
        <v>17</v>
      </c>
      <c r="D8" s="47" t="s">
        <v>18</v>
      </c>
      <c r="E8" s="47" t="s">
        <v>19</v>
      </c>
      <c r="F8" s="47" t="s">
        <v>20</v>
      </c>
      <c r="G8" s="47" t="s">
        <v>21</v>
      </c>
      <c r="H8" s="47" t="s">
        <v>22</v>
      </c>
      <c r="I8" s="47" t="s">
        <v>23</v>
      </c>
      <c r="J8" s="47" t="s">
        <v>24</v>
      </c>
      <c r="K8" s="47" t="s">
        <v>25</v>
      </c>
      <c r="L8" s="47" t="s">
        <v>26</v>
      </c>
      <c r="M8" s="48" t="s">
        <v>27</v>
      </c>
      <c r="N8" s="48" t="s">
        <v>28</v>
      </c>
      <c r="O8" s="48" t="s">
        <v>29</v>
      </c>
      <c r="P8" s="48" t="s">
        <v>30</v>
      </c>
      <c r="Q8" s="49" t="s">
        <v>31</v>
      </c>
    </row>
    <row r="9" spans="1:17" ht="115.5" customHeight="1">
      <c r="A9" s="247" t="s">
        <v>275</v>
      </c>
      <c r="B9" s="247" t="s">
        <v>276</v>
      </c>
      <c r="C9" s="247" t="s">
        <v>277</v>
      </c>
      <c r="D9" s="268" t="s">
        <v>278</v>
      </c>
      <c r="E9" s="73" t="s">
        <v>279</v>
      </c>
      <c r="F9" s="73" t="s">
        <v>280</v>
      </c>
      <c r="G9" s="73" t="s">
        <v>184</v>
      </c>
      <c r="H9" s="74">
        <v>0</v>
      </c>
      <c r="I9" s="73" t="s">
        <v>281</v>
      </c>
      <c r="J9" s="73" t="s">
        <v>40</v>
      </c>
      <c r="K9" s="75">
        <v>45139</v>
      </c>
      <c r="L9" s="75">
        <v>45870</v>
      </c>
      <c r="M9" s="73" t="s">
        <v>282</v>
      </c>
      <c r="N9" s="53">
        <f>(100/$E$21)</f>
        <v>8.3333333333333339</v>
      </c>
      <c r="O9" s="54">
        <v>1</v>
      </c>
      <c r="P9" s="55">
        <f>(N9*O9)/100</f>
        <v>8.3333333333333343E-2</v>
      </c>
      <c r="Q9" s="247" t="s">
        <v>283</v>
      </c>
    </row>
    <row r="10" spans="1:17" ht="105.75" customHeight="1">
      <c r="A10" s="248"/>
      <c r="B10" s="248"/>
      <c r="C10" s="248"/>
      <c r="D10" s="253"/>
      <c r="E10" s="76" t="s">
        <v>284</v>
      </c>
      <c r="F10" s="76" t="s">
        <v>285</v>
      </c>
      <c r="G10" s="76" t="s">
        <v>184</v>
      </c>
      <c r="H10" s="77">
        <v>0</v>
      </c>
      <c r="I10" s="76" t="s">
        <v>281</v>
      </c>
      <c r="J10" s="73" t="s">
        <v>40</v>
      </c>
      <c r="K10" s="75">
        <v>45139</v>
      </c>
      <c r="L10" s="75">
        <v>45870</v>
      </c>
      <c r="M10" s="150" t="s">
        <v>286</v>
      </c>
      <c r="N10" s="53">
        <f t="shared" ref="N10:N20" si="0">(100/$E$21)</f>
        <v>8.3333333333333339</v>
      </c>
      <c r="O10" s="54">
        <v>0.3</v>
      </c>
      <c r="P10" s="55">
        <f t="shared" ref="P10:P20" si="1">(N10*O10)/100</f>
        <v>2.5000000000000001E-2</v>
      </c>
      <c r="Q10" s="248"/>
    </row>
    <row r="11" spans="1:17" ht="105.75" customHeight="1">
      <c r="A11" s="248"/>
      <c r="B11" s="248"/>
      <c r="C11" s="248"/>
      <c r="D11" s="247"/>
      <c r="E11" s="76" t="s">
        <v>287</v>
      </c>
      <c r="F11" s="76" t="s">
        <v>288</v>
      </c>
      <c r="G11" s="76" t="s">
        <v>289</v>
      </c>
      <c r="H11" s="74">
        <v>0</v>
      </c>
      <c r="I11" s="73" t="s">
        <v>281</v>
      </c>
      <c r="J11" s="73" t="s">
        <v>40</v>
      </c>
      <c r="K11" s="75">
        <v>45139</v>
      </c>
      <c r="L11" s="75">
        <v>45870</v>
      </c>
      <c r="M11" s="73" t="s">
        <v>290</v>
      </c>
      <c r="N11" s="53">
        <f>(100/$E$21)</f>
        <v>8.3333333333333339</v>
      </c>
      <c r="O11" s="54">
        <v>0.2</v>
      </c>
      <c r="P11" s="55">
        <f>(N11*O11)/100</f>
        <v>1.666666666666667E-2</v>
      </c>
      <c r="Q11" s="248"/>
    </row>
    <row r="12" spans="1:17" ht="190.5" customHeight="1">
      <c r="A12" s="248"/>
      <c r="B12" s="248"/>
      <c r="C12" s="248"/>
      <c r="D12" s="248" t="s">
        <v>291</v>
      </c>
      <c r="E12" s="76" t="s">
        <v>292</v>
      </c>
      <c r="F12" s="76" t="s">
        <v>293</v>
      </c>
      <c r="G12" s="76" t="s">
        <v>294</v>
      </c>
      <c r="H12" s="77">
        <v>0</v>
      </c>
      <c r="I12" s="76" t="s">
        <v>295</v>
      </c>
      <c r="J12" s="73" t="s">
        <v>40</v>
      </c>
      <c r="K12" s="75">
        <v>45139</v>
      </c>
      <c r="L12" s="75">
        <v>45870</v>
      </c>
      <c r="M12" s="150" t="s">
        <v>296</v>
      </c>
      <c r="N12" s="53">
        <f t="shared" si="0"/>
        <v>8.3333333333333339</v>
      </c>
      <c r="O12" s="54">
        <v>0.1</v>
      </c>
      <c r="P12" s="55">
        <f t="shared" si="1"/>
        <v>8.333333333333335E-3</v>
      </c>
      <c r="Q12" s="248"/>
    </row>
    <row r="13" spans="1:17" ht="202.5" customHeight="1">
      <c r="A13" s="248"/>
      <c r="B13" s="248"/>
      <c r="C13" s="248"/>
      <c r="D13" s="248"/>
      <c r="E13" s="76" t="s">
        <v>297</v>
      </c>
      <c r="F13" s="76" t="s">
        <v>298</v>
      </c>
      <c r="G13" s="76" t="s">
        <v>299</v>
      </c>
      <c r="H13" s="77">
        <v>0</v>
      </c>
      <c r="I13" s="76" t="s">
        <v>281</v>
      </c>
      <c r="J13" s="73" t="s">
        <v>40</v>
      </c>
      <c r="K13" s="75">
        <v>45139</v>
      </c>
      <c r="L13" s="75">
        <v>45870</v>
      </c>
      <c r="M13" s="150" t="s">
        <v>300</v>
      </c>
      <c r="N13" s="53">
        <f t="shared" si="0"/>
        <v>8.3333333333333339</v>
      </c>
      <c r="O13" s="54">
        <v>0.8</v>
      </c>
      <c r="P13" s="55">
        <f t="shared" si="1"/>
        <v>6.666666666666668E-2</v>
      </c>
      <c r="Q13" s="248"/>
    </row>
    <row r="14" spans="1:17" ht="120" customHeight="1">
      <c r="A14" s="248"/>
      <c r="B14" s="248"/>
      <c r="C14" s="248"/>
      <c r="D14" s="248"/>
      <c r="E14" s="76" t="s">
        <v>301</v>
      </c>
      <c r="F14" s="76" t="s">
        <v>302</v>
      </c>
      <c r="G14" s="76" t="s">
        <v>299</v>
      </c>
      <c r="H14" s="77">
        <v>0</v>
      </c>
      <c r="I14" s="76" t="s">
        <v>281</v>
      </c>
      <c r="J14" s="73" t="s">
        <v>40</v>
      </c>
      <c r="K14" s="75">
        <v>45139</v>
      </c>
      <c r="L14" s="75">
        <v>45870</v>
      </c>
      <c r="M14" s="169" t="s">
        <v>303</v>
      </c>
      <c r="N14" s="53">
        <f t="shared" si="0"/>
        <v>8.3333333333333339</v>
      </c>
      <c r="O14" s="54">
        <v>0.3</v>
      </c>
      <c r="P14" s="55">
        <f t="shared" si="1"/>
        <v>2.5000000000000001E-2</v>
      </c>
      <c r="Q14" s="248"/>
    </row>
    <row r="15" spans="1:17" ht="79.5" customHeight="1">
      <c r="A15" s="248" t="s">
        <v>304</v>
      </c>
      <c r="B15" s="248" t="s">
        <v>305</v>
      </c>
      <c r="C15" s="248" t="s">
        <v>306</v>
      </c>
      <c r="D15" s="252" t="s">
        <v>307</v>
      </c>
      <c r="E15" s="76" t="s">
        <v>308</v>
      </c>
      <c r="F15" s="76" t="s">
        <v>309</v>
      </c>
      <c r="G15" s="76" t="s">
        <v>184</v>
      </c>
      <c r="H15" s="77">
        <v>0</v>
      </c>
      <c r="I15" s="76" t="s">
        <v>281</v>
      </c>
      <c r="J15" s="73" t="s">
        <v>40</v>
      </c>
      <c r="K15" s="75">
        <v>45139</v>
      </c>
      <c r="L15" s="75">
        <v>45870</v>
      </c>
      <c r="M15" s="76" t="s">
        <v>310</v>
      </c>
      <c r="N15" s="53">
        <f t="shared" si="0"/>
        <v>8.3333333333333339</v>
      </c>
      <c r="O15" s="54">
        <v>0.8</v>
      </c>
      <c r="P15" s="55">
        <f t="shared" si="1"/>
        <v>6.666666666666668E-2</v>
      </c>
      <c r="Q15" s="248"/>
    </row>
    <row r="16" spans="1:17" ht="51.75" customHeight="1" thickTop="1" thickBot="1">
      <c r="A16" s="248"/>
      <c r="B16" s="248"/>
      <c r="C16" s="248"/>
      <c r="D16" s="253"/>
      <c r="E16" s="76" t="s">
        <v>311</v>
      </c>
      <c r="F16" s="76" t="s">
        <v>309</v>
      </c>
      <c r="G16" s="76" t="s">
        <v>184</v>
      </c>
      <c r="H16" s="77">
        <v>0</v>
      </c>
      <c r="I16" s="76" t="s">
        <v>281</v>
      </c>
      <c r="J16" s="73" t="s">
        <v>40</v>
      </c>
      <c r="K16" s="75">
        <v>45139</v>
      </c>
      <c r="L16" s="75">
        <v>45870</v>
      </c>
      <c r="M16" s="76"/>
      <c r="N16" s="53">
        <f t="shared" si="0"/>
        <v>8.3333333333333339</v>
      </c>
      <c r="O16" s="54">
        <v>0</v>
      </c>
      <c r="P16" s="55">
        <f t="shared" si="1"/>
        <v>0</v>
      </c>
      <c r="Q16" s="248"/>
    </row>
    <row r="17" spans="1:17" ht="51.75" customHeight="1">
      <c r="A17" s="248"/>
      <c r="B17" s="248"/>
      <c r="C17" s="248"/>
      <c r="D17" s="247"/>
      <c r="E17" s="76" t="s">
        <v>312</v>
      </c>
      <c r="F17" s="76" t="s">
        <v>309</v>
      </c>
      <c r="G17" s="76" t="s">
        <v>184</v>
      </c>
      <c r="H17" s="77">
        <v>0</v>
      </c>
      <c r="I17" s="76" t="s">
        <v>281</v>
      </c>
      <c r="J17" s="73" t="s">
        <v>40</v>
      </c>
      <c r="K17" s="75">
        <v>45139</v>
      </c>
      <c r="L17" s="75">
        <v>45870</v>
      </c>
      <c r="M17" s="76" t="s">
        <v>313</v>
      </c>
      <c r="N17" s="53">
        <f t="shared" si="0"/>
        <v>8.3333333333333339</v>
      </c>
      <c r="O17" s="54">
        <v>1</v>
      </c>
      <c r="P17" s="55">
        <f t="shared" ref="P17" si="2">(N17*O17)/100</f>
        <v>8.3333333333333343E-2</v>
      </c>
      <c r="Q17" s="248"/>
    </row>
    <row r="18" spans="1:17" ht="55.5" customHeight="1">
      <c r="A18" s="248"/>
      <c r="B18" s="248"/>
      <c r="C18" s="248"/>
      <c r="D18" s="248" t="s">
        <v>314</v>
      </c>
      <c r="E18" s="76" t="s">
        <v>315</v>
      </c>
      <c r="F18" s="76" t="s">
        <v>316</v>
      </c>
      <c r="G18" s="76" t="s">
        <v>317</v>
      </c>
      <c r="H18" s="77">
        <v>7140000</v>
      </c>
      <c r="I18" s="76" t="s">
        <v>318</v>
      </c>
      <c r="J18" s="73" t="s">
        <v>40</v>
      </c>
      <c r="K18" s="75">
        <v>45139</v>
      </c>
      <c r="L18" s="75">
        <v>45870</v>
      </c>
      <c r="M18" s="76" t="s">
        <v>319</v>
      </c>
      <c r="N18" s="53">
        <f t="shared" si="0"/>
        <v>8.3333333333333339</v>
      </c>
      <c r="O18" s="54">
        <v>1</v>
      </c>
      <c r="P18" s="55">
        <f t="shared" si="1"/>
        <v>8.3333333333333343E-2</v>
      </c>
      <c r="Q18" s="248"/>
    </row>
    <row r="19" spans="1:17" ht="58.5" customHeight="1">
      <c r="A19" s="248"/>
      <c r="B19" s="248"/>
      <c r="C19" s="248"/>
      <c r="D19" s="248"/>
      <c r="E19" s="76" t="s">
        <v>320</v>
      </c>
      <c r="F19" s="76" t="s">
        <v>321</v>
      </c>
      <c r="G19" s="76" t="s">
        <v>317</v>
      </c>
      <c r="H19" s="77">
        <v>3570000</v>
      </c>
      <c r="I19" s="76" t="s">
        <v>318</v>
      </c>
      <c r="J19" s="73" t="s">
        <v>40</v>
      </c>
      <c r="K19" s="75">
        <v>45139</v>
      </c>
      <c r="L19" s="75">
        <v>45870</v>
      </c>
      <c r="M19" s="76" t="s">
        <v>322</v>
      </c>
      <c r="N19" s="53">
        <f t="shared" si="0"/>
        <v>8.3333333333333339</v>
      </c>
      <c r="O19" s="54">
        <v>1</v>
      </c>
      <c r="P19" s="55">
        <f t="shared" si="1"/>
        <v>8.3333333333333343E-2</v>
      </c>
      <c r="Q19" s="248"/>
    </row>
    <row r="20" spans="1:17" ht="58.5" customHeight="1">
      <c r="A20" s="248"/>
      <c r="B20" s="248"/>
      <c r="C20" s="248"/>
      <c r="D20" s="248"/>
      <c r="E20" s="104" t="s">
        <v>323</v>
      </c>
      <c r="F20" s="76" t="s">
        <v>309</v>
      </c>
      <c r="G20" s="76" t="s">
        <v>324</v>
      </c>
      <c r="H20" s="77">
        <v>0</v>
      </c>
      <c r="I20" s="76" t="s">
        <v>281</v>
      </c>
      <c r="J20" s="73" t="s">
        <v>40</v>
      </c>
      <c r="K20" s="75">
        <v>45139</v>
      </c>
      <c r="L20" s="75">
        <v>45870</v>
      </c>
      <c r="M20" s="150" t="s">
        <v>325</v>
      </c>
      <c r="N20" s="53">
        <f t="shared" si="0"/>
        <v>8.3333333333333339</v>
      </c>
      <c r="O20" s="54">
        <v>0.7</v>
      </c>
      <c r="P20" s="55">
        <f t="shared" si="1"/>
        <v>5.8333333333333327E-2</v>
      </c>
      <c r="Q20" s="248"/>
    </row>
    <row r="21" spans="1:17" ht="16.5" thickTop="1" thickBot="1">
      <c r="A21" s="70"/>
      <c r="B21" s="70"/>
      <c r="C21" s="70"/>
      <c r="D21" s="70"/>
      <c r="E21" s="66">
        <f>COUNTA(E9:E20)</f>
        <v>12</v>
      </c>
      <c r="F21" s="70"/>
      <c r="G21" s="70"/>
      <c r="H21" s="70"/>
      <c r="I21" s="70"/>
      <c r="J21" s="70"/>
      <c r="K21" s="70"/>
      <c r="L21" s="70"/>
      <c r="M21" s="70"/>
      <c r="N21" s="105">
        <f>SUM(N9:N20)</f>
        <v>99.999999999999986</v>
      </c>
      <c r="O21" s="106" t="s">
        <v>103</v>
      </c>
      <c r="P21" s="107">
        <f>SUM(P9:P20)</f>
        <v>0.60000000000000009</v>
      </c>
    </row>
    <row r="22" spans="1:17" ht="15.75" thickTop="1">
      <c r="A22" s="70"/>
      <c r="B22" s="70"/>
      <c r="C22" s="70"/>
      <c r="D22" s="70"/>
      <c r="E22" s="70"/>
      <c r="F22" s="70"/>
      <c r="G22" s="70"/>
      <c r="H22" s="70"/>
      <c r="I22" s="70"/>
      <c r="J22" s="70"/>
      <c r="K22" s="70"/>
      <c r="L22" s="70"/>
      <c r="M22" s="70"/>
      <c r="N22" s="16"/>
      <c r="O22" s="15"/>
      <c r="P22" s="17"/>
    </row>
    <row r="23" spans="1:17" ht="15.75" thickBot="1"/>
    <row r="24" spans="1:17" ht="14.45" customHeight="1">
      <c r="A24" s="192" t="s">
        <v>104</v>
      </c>
      <c r="B24" s="298"/>
      <c r="C24" s="298"/>
      <c r="D24" s="298"/>
      <c r="E24" s="298"/>
      <c r="F24" s="298"/>
      <c r="G24" s="298"/>
      <c r="H24" s="298"/>
      <c r="I24" s="298"/>
      <c r="J24" s="214">
        <f>SUM(H9:H20)</f>
        <v>10710000</v>
      </c>
      <c r="K24" s="215"/>
      <c r="L24" s="215"/>
      <c r="M24" s="215"/>
      <c r="N24" s="215"/>
      <c r="O24" s="215"/>
      <c r="P24" s="215"/>
      <c r="Q24" s="216"/>
    </row>
    <row r="25" spans="1:17" ht="15.75" thickBot="1">
      <c r="A25" s="299"/>
      <c r="B25" s="300"/>
      <c r="C25" s="300"/>
      <c r="D25" s="300"/>
      <c r="E25" s="300"/>
      <c r="F25" s="300"/>
      <c r="G25" s="300"/>
      <c r="H25" s="300"/>
      <c r="I25" s="300"/>
      <c r="J25" s="217"/>
      <c r="K25" s="218"/>
      <c r="L25" s="218"/>
      <c r="M25" s="218"/>
      <c r="N25" s="218"/>
      <c r="O25" s="218"/>
      <c r="P25" s="218"/>
      <c r="Q25" s="219"/>
    </row>
    <row r="28" spans="1:17" ht="15.75" thickBot="1"/>
    <row r="29" spans="1:17" ht="84" customHeight="1" thickBot="1">
      <c r="A29" s="254" t="s">
        <v>105</v>
      </c>
      <c r="B29" s="255"/>
      <c r="C29" s="255"/>
      <c r="D29" s="255"/>
      <c r="E29" s="255"/>
      <c r="F29" s="255"/>
      <c r="G29" s="255"/>
      <c r="H29" s="255"/>
      <c r="I29" s="255"/>
      <c r="J29" s="255"/>
      <c r="K29" s="255"/>
      <c r="L29" s="256"/>
      <c r="M29" s="254" t="s">
        <v>14</v>
      </c>
      <c r="N29" s="255"/>
      <c r="O29" s="255"/>
      <c r="P29" s="255"/>
      <c r="Q29" s="78"/>
    </row>
    <row r="30" spans="1:17" ht="48" thickBot="1">
      <c r="A30" s="7" t="s">
        <v>15</v>
      </c>
      <c r="B30" s="8" t="s">
        <v>16</v>
      </c>
      <c r="C30" s="8" t="s">
        <v>17</v>
      </c>
      <c r="D30" s="8" t="s">
        <v>18</v>
      </c>
      <c r="E30" s="8" t="s">
        <v>19</v>
      </c>
      <c r="F30" s="8" t="s">
        <v>20</v>
      </c>
      <c r="G30" s="8" t="s">
        <v>21</v>
      </c>
      <c r="H30" s="8" t="s">
        <v>22</v>
      </c>
      <c r="I30" s="8" t="s">
        <v>23</v>
      </c>
      <c r="J30" s="8" t="s">
        <v>24</v>
      </c>
      <c r="K30" s="8" t="s">
        <v>25</v>
      </c>
      <c r="L30" s="8" t="s">
        <v>26</v>
      </c>
      <c r="M30" s="9" t="s">
        <v>27</v>
      </c>
      <c r="N30" s="9" t="s">
        <v>28</v>
      </c>
      <c r="O30" s="9" t="s">
        <v>29</v>
      </c>
      <c r="P30" s="9" t="s">
        <v>30</v>
      </c>
      <c r="Q30" s="10" t="s">
        <v>31</v>
      </c>
    </row>
    <row r="31" spans="1:17">
      <c r="A31" s="79"/>
      <c r="B31" s="79"/>
      <c r="C31" s="79"/>
      <c r="D31" s="79"/>
      <c r="E31" s="80"/>
      <c r="F31" s="81"/>
      <c r="G31" s="81"/>
      <c r="H31" s="82"/>
      <c r="I31" s="81"/>
      <c r="J31" s="81"/>
      <c r="K31" s="81"/>
      <c r="L31" s="81"/>
      <c r="M31" s="83"/>
      <c r="N31" s="11"/>
      <c r="O31" s="12"/>
      <c r="P31" s="24"/>
      <c r="Q31" s="84"/>
    </row>
    <row r="32" spans="1:17">
      <c r="A32" s="85"/>
      <c r="B32" s="85"/>
      <c r="C32" s="85"/>
      <c r="D32" s="85"/>
      <c r="E32" s="80"/>
      <c r="F32" s="86"/>
      <c r="G32" s="86"/>
      <c r="H32" s="87"/>
      <c r="I32" s="86"/>
      <c r="J32" s="86"/>
      <c r="K32" s="86"/>
      <c r="L32" s="86"/>
      <c r="M32" s="88"/>
      <c r="N32" s="13"/>
      <c r="O32" s="14"/>
      <c r="P32" s="25"/>
      <c r="Q32" s="89"/>
    </row>
    <row r="33" spans="1:17">
      <c r="A33" s="85"/>
      <c r="B33" s="85"/>
      <c r="C33" s="85"/>
      <c r="D33" s="85"/>
      <c r="E33" s="80"/>
      <c r="F33" s="86"/>
      <c r="G33" s="86"/>
      <c r="H33" s="87"/>
      <c r="I33" s="86"/>
      <c r="J33" s="86"/>
      <c r="K33" s="86"/>
      <c r="L33" s="86"/>
      <c r="M33" s="88"/>
      <c r="N33" s="13"/>
      <c r="O33" s="14"/>
      <c r="P33" s="25"/>
      <c r="Q33" s="89"/>
    </row>
    <row r="34" spans="1:17">
      <c r="A34" s="85"/>
      <c r="B34" s="85"/>
      <c r="C34" s="85"/>
      <c r="D34" s="85"/>
      <c r="E34" s="80"/>
      <c r="F34" s="86"/>
      <c r="G34" s="86"/>
      <c r="H34" s="87"/>
      <c r="I34" s="86"/>
      <c r="J34" s="86"/>
      <c r="K34" s="86"/>
      <c r="L34" s="86"/>
      <c r="M34" s="88"/>
      <c r="N34" s="13"/>
      <c r="O34" s="14"/>
      <c r="P34" s="25"/>
      <c r="Q34" s="89"/>
    </row>
    <row r="35" spans="1:17">
      <c r="A35" s="85"/>
      <c r="B35" s="85"/>
      <c r="C35" s="85"/>
      <c r="D35" s="85"/>
      <c r="E35" s="80"/>
      <c r="F35" s="86"/>
      <c r="G35" s="86"/>
      <c r="H35" s="87"/>
      <c r="I35" s="86"/>
      <c r="J35" s="86"/>
      <c r="K35" s="86"/>
      <c r="L35" s="86"/>
      <c r="M35" s="88"/>
      <c r="N35" s="13"/>
      <c r="O35" s="14"/>
      <c r="P35" s="25"/>
      <c r="Q35" s="89"/>
    </row>
    <row r="36" spans="1:17">
      <c r="A36" s="90"/>
      <c r="B36" s="90"/>
      <c r="C36" s="90"/>
      <c r="D36" s="90"/>
      <c r="E36" s="80"/>
      <c r="F36" s="91"/>
      <c r="G36" s="91"/>
      <c r="H36" s="92"/>
      <c r="I36" s="91"/>
      <c r="J36" s="91"/>
      <c r="K36" s="91"/>
      <c r="L36" s="91"/>
      <c r="M36" s="93"/>
      <c r="N36" s="13"/>
      <c r="O36" s="14"/>
      <c r="P36" s="25"/>
      <c r="Q36" s="89"/>
    </row>
    <row r="37" spans="1:17" ht="15.75" thickBot="1">
      <c r="A37" s="94"/>
      <c r="B37" s="94"/>
      <c r="C37" s="94"/>
      <c r="D37" s="94"/>
      <c r="E37" s="95"/>
      <c r="F37" s="96"/>
      <c r="G37" s="96"/>
      <c r="H37" s="97"/>
      <c r="I37" s="96"/>
      <c r="J37" s="96"/>
      <c r="K37" s="96"/>
      <c r="L37" s="96"/>
      <c r="M37" s="98"/>
      <c r="N37" s="18"/>
      <c r="O37" s="21"/>
      <c r="P37" s="25"/>
      <c r="Q37" s="99"/>
    </row>
    <row r="38" spans="1:17" ht="15.75" thickBot="1">
      <c r="A38" s="70"/>
      <c r="B38" s="70"/>
      <c r="C38" s="70"/>
      <c r="D38" s="70"/>
      <c r="E38" s="100">
        <f>COUNTA(E31:E37)</f>
        <v>0</v>
      </c>
      <c r="F38" s="70"/>
      <c r="G38" s="70"/>
      <c r="H38" s="70"/>
      <c r="I38" s="70"/>
      <c r="J38" s="70"/>
      <c r="K38" s="70"/>
      <c r="L38" s="70"/>
      <c r="M38" s="70"/>
      <c r="N38" s="19">
        <f>SUM(N31:N37)</f>
        <v>0</v>
      </c>
      <c r="O38" s="22" t="s">
        <v>103</v>
      </c>
      <c r="P38" s="26">
        <f>SUM(P31:P37)</f>
        <v>0</v>
      </c>
    </row>
    <row r="39" spans="1:17">
      <c r="A39" s="70"/>
      <c r="B39" s="70"/>
      <c r="C39" s="70"/>
      <c r="D39" s="70"/>
      <c r="E39" s="70"/>
      <c r="F39" s="70"/>
      <c r="G39" s="70"/>
      <c r="H39" s="70"/>
      <c r="I39" s="70"/>
      <c r="J39" s="70"/>
      <c r="K39" s="70"/>
      <c r="L39" s="70"/>
      <c r="M39" s="70"/>
      <c r="N39" s="16"/>
      <c r="O39" s="15"/>
      <c r="P39" s="17"/>
    </row>
    <row r="40" spans="1:17" ht="11.1" customHeight="1"/>
    <row r="41" spans="1:17" ht="14.45" customHeight="1">
      <c r="A41" s="192" t="s">
        <v>104</v>
      </c>
      <c r="B41" s="298"/>
      <c r="C41" s="298"/>
      <c r="D41" s="298"/>
      <c r="E41" s="298"/>
      <c r="F41" s="298"/>
      <c r="G41" s="298"/>
      <c r="H41" s="298"/>
      <c r="I41" s="301"/>
      <c r="J41" s="225">
        <f>SUM(H31:H37)</f>
        <v>0</v>
      </c>
      <c r="K41" s="257"/>
      <c r="L41" s="257"/>
      <c r="M41" s="257"/>
      <c r="N41" s="257"/>
      <c r="O41" s="257"/>
      <c r="P41" s="257"/>
      <c r="Q41" s="258"/>
    </row>
    <row r="42" spans="1:17">
      <c r="A42" s="299"/>
      <c r="B42" s="300"/>
      <c r="C42" s="300"/>
      <c r="D42" s="300"/>
      <c r="E42" s="300"/>
      <c r="F42" s="300"/>
      <c r="G42" s="300"/>
      <c r="H42" s="300"/>
      <c r="I42" s="302"/>
      <c r="J42" s="259"/>
      <c r="K42" s="260"/>
      <c r="L42" s="260"/>
      <c r="M42" s="260"/>
      <c r="N42" s="260"/>
      <c r="O42" s="260"/>
      <c r="P42" s="260"/>
      <c r="Q42" s="261"/>
    </row>
    <row r="45" spans="1:17">
      <c r="A45" s="192" t="s">
        <v>106</v>
      </c>
      <c r="B45" s="298"/>
      <c r="C45" s="298"/>
      <c r="D45" s="298"/>
      <c r="E45" s="298"/>
      <c r="F45" s="298"/>
      <c r="G45" s="298"/>
      <c r="H45" s="298"/>
      <c r="I45" s="301"/>
      <c r="J45" s="225">
        <f>SUM(J24,J41)</f>
        <v>10710000</v>
      </c>
      <c r="K45" s="257"/>
      <c r="L45" s="257"/>
      <c r="M45" s="257"/>
      <c r="N45" s="257"/>
      <c r="O45" s="257"/>
      <c r="P45" s="257"/>
      <c r="Q45" s="258"/>
    </row>
    <row r="46" spans="1:17">
      <c r="A46" s="299"/>
      <c r="B46" s="300"/>
      <c r="C46" s="300"/>
      <c r="D46" s="300"/>
      <c r="E46" s="300"/>
      <c r="F46" s="300"/>
      <c r="G46" s="300"/>
      <c r="H46" s="300"/>
      <c r="I46" s="302"/>
      <c r="J46" s="259"/>
      <c r="K46" s="260"/>
      <c r="L46" s="260"/>
      <c r="M46" s="260"/>
      <c r="N46" s="260"/>
      <c r="O46" s="260"/>
      <c r="P46" s="260"/>
      <c r="Q46" s="261"/>
    </row>
  </sheetData>
  <mergeCells count="24">
    <mergeCell ref="D9:D11"/>
    <mergeCell ref="A29:L29"/>
    <mergeCell ref="M29:P29"/>
    <mergeCell ref="A41:I42"/>
    <mergeCell ref="J41:Q42"/>
    <mergeCell ref="C15:C20"/>
    <mergeCell ref="B15:B20"/>
    <mergeCell ref="D15:D17"/>
    <mergeCell ref="A45:I46"/>
    <mergeCell ref="J45:Q46"/>
    <mergeCell ref="A1:A2"/>
    <mergeCell ref="B1:O2"/>
    <mergeCell ref="A24:I25"/>
    <mergeCell ref="J24:Q25"/>
    <mergeCell ref="A6:Q6"/>
    <mergeCell ref="A7:L7"/>
    <mergeCell ref="M7:P7"/>
    <mergeCell ref="D12:D14"/>
    <mergeCell ref="C9:C14"/>
    <mergeCell ref="B9:B14"/>
    <mergeCell ref="A9:A14"/>
    <mergeCell ref="D18:D20"/>
    <mergeCell ref="A15:A20"/>
    <mergeCell ref="Q9:Q20"/>
  </mergeCells>
  <conditionalFormatting sqref="O9:O20">
    <cfRule type="iconSet" priority="5">
      <iconSet iconSet="3Symbols">
        <cfvo type="percent" val="0"/>
        <cfvo type="num" val="0.55000000000000004"/>
        <cfvo type="num" val="0.8"/>
      </iconSet>
    </cfRule>
  </conditionalFormatting>
  <conditionalFormatting sqref="O21">
    <cfRule type="iconSet" priority="4">
      <iconSet iconSet="3Symbols">
        <cfvo type="percent" val="0"/>
        <cfvo type="num" val="0.55000000000000004"/>
        <cfvo type="num" val="0.8"/>
      </iconSet>
    </cfRule>
  </conditionalFormatting>
  <conditionalFormatting sqref="O22">
    <cfRule type="iconSet" priority="8">
      <iconSet iconSet="3Symbols">
        <cfvo type="percent" val="0"/>
        <cfvo type="num" val="0.55000000000000004"/>
        <cfvo type="num" val="0.8"/>
      </iconSet>
    </cfRule>
  </conditionalFormatting>
  <conditionalFormatting sqref="O31:O37">
    <cfRule type="iconSet" priority="2">
      <iconSet iconSet="3Symbols">
        <cfvo type="percent" val="0"/>
        <cfvo type="num" val="0.55000000000000004"/>
        <cfvo type="num" val="0.8"/>
      </iconSet>
    </cfRule>
  </conditionalFormatting>
  <conditionalFormatting sqref="O38">
    <cfRule type="iconSet" priority="1">
      <iconSet iconSet="3Symbols">
        <cfvo type="percent" val="0"/>
        <cfvo type="num" val="0.55000000000000004"/>
        <cfvo type="num" val="0.8"/>
      </iconSet>
    </cfRule>
  </conditionalFormatting>
  <conditionalFormatting sqref="O39">
    <cfRule type="iconSet" priority="3">
      <iconSet iconSet="3Symbols">
        <cfvo type="percent" val="0"/>
        <cfvo type="num" val="0.55000000000000004"/>
        <cfvo type="num" val="0.8"/>
      </iconSet>
    </cfRule>
  </conditionalFormatting>
  <hyperlinks>
    <hyperlink ref="M20" r:id="rId1" display="_x000a_PRIMER SEGUIMIENTO: Se evidencia en el sub-portal web de la pagina de arquitectura  en las revistas tu future  la participación de los egresados destacados Sin embargo se  debe consolidar ,actualziar y  colocar un espacio  propio de los  egresados del pr" xr:uid="{F78875CC-BEA3-454A-8CEB-EEB0E80654FC}"/>
    <hyperlink ref="M10" r:id="rId2" display="https://unipamplonaedu.sharepoint.com/sites/PLANDEMEJORAMIENTOARQUITECTURA2023-2025/Documentos%20compartidos/Forms/AllItems.aspx?id=%2Fsites%2FPLANDEMEJORAMIENTOARQUITECTURA2023%2D2025%2FDocumentos%20compartidos%2FPLAN%20DE%20MEJORAMIENTO%202023%2D2025%2FFACTOR%2004%2FF4%5FP1&amp;viewid=7b906dff%2D9fff%2D47b7%2Db387%2D041fbb839eeb" xr:uid="{858AC792-BBCE-4D45-8864-A5B42DE3976A}"/>
    <hyperlink ref="M13" r:id="rId3" display="https://unipamplonaedu.sharepoint.com/sites/PLANDEMEJORAMIENTOARQUITECTURA2023-2025/Documentos%20compartidos/Forms/AllItems.aspx?id=%2Fsites%2FPLANDEMEJORAMIENTOARQUITECTURA2023%2D2025%2FDocumentos%20compartidos%2FPLAN%20DE%20MEJORAMIENTO%202023%2D2025%2FFACTOR%2004%2FF4%5FP1&amp;viewid=7b906dff%2D9fff%2D47b7%2Db387%2D041fbb839eeb" xr:uid="{0015DBF3-E938-4039-A636-08C1F6E4BB6C}"/>
    <hyperlink ref="M12" r:id="rId4" display="https://unipamplonaedu.sharepoint.com/sites/PLANDEMEJORAMIENTOARQUITECTURA2023-2025/Documentos%20compartidos/Forms/AllItems.aspx?id=%2Fsites%2FPLANDEMEJORAMIENTOARQUITECTURA2023%2D2025%2FDocumentos%20compartidos%2FPLAN%20DE%20MEJORAMIENTO%202023%2D2025%2FFACTOR%2004%2FF4%5FP1&amp;viewid=7b906dff%2D9fff%2D47b7%2Db387%2D041fbb839eeb" xr:uid="{0987D363-6BEB-4E8B-88E9-314117C10006}"/>
  </hyperlinks>
  <pageMargins left="0.7" right="0.7" top="0.75" bottom="0.75" header="0.3" footer="0.3"/>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Q55"/>
  <sheetViews>
    <sheetView topLeftCell="C42" zoomScale="70" zoomScaleNormal="70" workbookViewId="0">
      <selection activeCell="Q37" sqref="Q37:Q46"/>
    </sheetView>
  </sheetViews>
  <sheetFormatPr defaultColWidth="11.42578125" defaultRowHeight="15"/>
  <cols>
    <col min="1" max="1" width="32.140625" style="72" customWidth="1"/>
    <col min="2" max="2" width="36.42578125" style="72" customWidth="1"/>
    <col min="3" max="3" width="49.140625" style="72" customWidth="1"/>
    <col min="4" max="4" width="62.140625" style="72" customWidth="1"/>
    <col min="5" max="5" width="54.140625" style="72" customWidth="1"/>
    <col min="6" max="6" width="29" style="72" customWidth="1"/>
    <col min="7" max="7" width="16" style="72" customWidth="1"/>
    <col min="8" max="8" width="21.42578125" style="72" customWidth="1"/>
    <col min="9" max="9" width="18.4257812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43.5" customHeight="1" thickBot="1">
      <c r="A1" s="193"/>
      <c r="B1" s="208" t="s">
        <v>0</v>
      </c>
      <c r="C1" s="209"/>
      <c r="D1" s="209"/>
      <c r="E1" s="209"/>
      <c r="F1" s="209"/>
      <c r="G1" s="209"/>
      <c r="H1" s="209"/>
      <c r="I1" s="209"/>
      <c r="J1" s="209"/>
      <c r="K1" s="209"/>
      <c r="L1" s="209"/>
      <c r="M1" s="209"/>
      <c r="N1" s="209"/>
      <c r="O1" s="210"/>
      <c r="P1" s="28" t="s">
        <v>1</v>
      </c>
      <c r="Q1" s="116" t="s">
        <v>2</v>
      </c>
    </row>
    <row r="2" spans="1:17" ht="54" customHeight="1" thickBot="1">
      <c r="A2" s="294"/>
      <c r="B2" s="211"/>
      <c r="C2" s="212"/>
      <c r="D2" s="212"/>
      <c r="E2" s="212"/>
      <c r="F2" s="212"/>
      <c r="G2" s="212"/>
      <c r="H2" s="212"/>
      <c r="I2" s="212"/>
      <c r="J2" s="212"/>
      <c r="K2" s="212"/>
      <c r="L2" s="212"/>
      <c r="M2" s="212"/>
      <c r="N2" s="212"/>
      <c r="O2" s="213"/>
      <c r="P2" s="29" t="s">
        <v>3</v>
      </c>
      <c r="Q2" s="117" t="s">
        <v>4</v>
      </c>
    </row>
    <row r="5" spans="1:17" ht="15.75" thickBot="1"/>
    <row r="6" spans="1:17" ht="33" customHeight="1" thickBot="1">
      <c r="A6" s="196" t="s">
        <v>326</v>
      </c>
      <c r="B6" s="197"/>
      <c r="C6" s="197"/>
      <c r="D6" s="197"/>
      <c r="E6" s="197"/>
      <c r="F6" s="197"/>
      <c r="G6" s="197"/>
      <c r="H6" s="197"/>
      <c r="I6" s="197"/>
      <c r="J6" s="197"/>
      <c r="K6" s="197"/>
      <c r="L6" s="197"/>
      <c r="M6" s="197"/>
      <c r="N6" s="197"/>
      <c r="O6" s="197"/>
      <c r="P6" s="197"/>
      <c r="Q6" s="198"/>
    </row>
    <row r="7" spans="1:17" ht="51.75" customHeight="1" thickBot="1">
      <c r="A7" s="199" t="s">
        <v>327</v>
      </c>
      <c r="B7" s="200"/>
      <c r="C7" s="200"/>
      <c r="D7" s="200"/>
      <c r="E7" s="200"/>
      <c r="F7" s="200"/>
      <c r="G7" s="200"/>
      <c r="H7" s="200"/>
      <c r="I7" s="200"/>
      <c r="J7" s="200"/>
      <c r="K7" s="200"/>
      <c r="L7" s="201"/>
      <c r="M7" s="199" t="s">
        <v>14</v>
      </c>
      <c r="N7" s="200"/>
      <c r="O7" s="200"/>
      <c r="P7" s="200"/>
      <c r="Q7" s="62"/>
    </row>
    <row r="8" spans="1:17" ht="143.25" customHeight="1" thickBot="1">
      <c r="A8" s="46" t="s">
        <v>15</v>
      </c>
      <c r="B8" s="47" t="s">
        <v>16</v>
      </c>
      <c r="C8" s="47" t="s">
        <v>17</v>
      </c>
      <c r="D8" s="47" t="s">
        <v>18</v>
      </c>
      <c r="E8" s="47" t="s">
        <v>19</v>
      </c>
      <c r="F8" s="47" t="s">
        <v>20</v>
      </c>
      <c r="G8" s="47" t="s">
        <v>21</v>
      </c>
      <c r="H8" s="47" t="s">
        <v>22</v>
      </c>
      <c r="I8" s="47" t="s">
        <v>23</v>
      </c>
      <c r="J8" s="47" t="s">
        <v>24</v>
      </c>
      <c r="K8" s="47" t="s">
        <v>25</v>
      </c>
      <c r="L8" s="47" t="s">
        <v>26</v>
      </c>
      <c r="M8" s="48" t="s">
        <v>27</v>
      </c>
      <c r="N8" s="48" t="s">
        <v>28</v>
      </c>
      <c r="O8" s="48" t="s">
        <v>29</v>
      </c>
      <c r="P8" s="48" t="s">
        <v>30</v>
      </c>
      <c r="Q8" s="49" t="s">
        <v>31</v>
      </c>
    </row>
    <row r="9" spans="1:17" ht="277.5" customHeight="1">
      <c r="A9" s="233" t="s">
        <v>328</v>
      </c>
      <c r="B9" s="233" t="s">
        <v>329</v>
      </c>
      <c r="C9" s="233" t="s">
        <v>330</v>
      </c>
      <c r="D9" s="233" t="s">
        <v>331</v>
      </c>
      <c r="E9" s="63" t="s">
        <v>332</v>
      </c>
      <c r="F9" s="63" t="s">
        <v>333</v>
      </c>
      <c r="G9" s="63" t="s">
        <v>334</v>
      </c>
      <c r="H9" s="64">
        <v>0</v>
      </c>
      <c r="I9" s="63" t="s">
        <v>335</v>
      </c>
      <c r="J9" s="63" t="s">
        <v>40</v>
      </c>
      <c r="K9" s="65">
        <v>45139</v>
      </c>
      <c r="L9" s="65">
        <v>45870</v>
      </c>
      <c r="M9" s="147" t="s">
        <v>336</v>
      </c>
      <c r="N9" s="43">
        <f>(100/$E$27)</f>
        <v>5.5555555555555554</v>
      </c>
      <c r="O9" s="44">
        <v>0.7</v>
      </c>
      <c r="P9" s="45">
        <f>(N9*O9)/100</f>
        <v>3.8888888888888883E-2</v>
      </c>
      <c r="Q9" s="188" t="s">
        <v>337</v>
      </c>
    </row>
    <row r="10" spans="1:17" ht="96" customHeight="1">
      <c r="A10" s="233"/>
      <c r="B10" s="233"/>
      <c r="C10" s="233"/>
      <c r="D10" s="233"/>
      <c r="E10" s="63" t="s">
        <v>338</v>
      </c>
      <c r="F10" s="63" t="s">
        <v>333</v>
      </c>
      <c r="G10" s="63" t="s">
        <v>334</v>
      </c>
      <c r="H10" s="64">
        <v>0</v>
      </c>
      <c r="I10" s="63" t="s">
        <v>335</v>
      </c>
      <c r="J10" s="63" t="s">
        <v>40</v>
      </c>
      <c r="K10" s="65">
        <v>45139</v>
      </c>
      <c r="L10" s="65">
        <v>45870</v>
      </c>
      <c r="M10" s="69"/>
      <c r="N10" s="43">
        <f t="shared" ref="N10:N26" si="0">(100/$E$27)</f>
        <v>5.5555555555555554</v>
      </c>
      <c r="O10" s="44">
        <v>0.8</v>
      </c>
      <c r="P10" s="45">
        <f t="shared" ref="P10" si="1">(N10*O10)/100</f>
        <v>4.4444444444444446E-2</v>
      </c>
      <c r="Q10" s="188"/>
    </row>
    <row r="11" spans="1:17" ht="96" customHeight="1">
      <c r="A11" s="240"/>
      <c r="B11" s="240"/>
      <c r="C11" s="240"/>
      <c r="D11" s="240"/>
      <c r="E11" s="67" t="s">
        <v>339</v>
      </c>
      <c r="F11" s="67" t="s">
        <v>340</v>
      </c>
      <c r="G11" s="67" t="s">
        <v>341</v>
      </c>
      <c r="H11" s="68">
        <v>0</v>
      </c>
      <c r="I11" s="67" t="s">
        <v>342</v>
      </c>
      <c r="J11" s="63" t="s">
        <v>40</v>
      </c>
      <c r="K11" s="65">
        <v>45139</v>
      </c>
      <c r="L11" s="65">
        <v>45870</v>
      </c>
      <c r="M11" s="69"/>
      <c r="N11" s="43">
        <f t="shared" si="0"/>
        <v>5.5555555555555554</v>
      </c>
      <c r="O11" s="44">
        <v>0.8</v>
      </c>
      <c r="P11" s="45">
        <f t="shared" ref="P11:P26" si="2">(N11*O11)/100</f>
        <v>4.4444444444444446E-2</v>
      </c>
      <c r="Q11" s="189"/>
    </row>
    <row r="12" spans="1:17" ht="165" customHeight="1">
      <c r="A12" s="240"/>
      <c r="B12" s="240"/>
      <c r="C12" s="240"/>
      <c r="D12" s="240" t="s">
        <v>343</v>
      </c>
      <c r="E12" s="67" t="s">
        <v>344</v>
      </c>
      <c r="F12" s="67" t="s">
        <v>345</v>
      </c>
      <c r="G12" s="67" t="s">
        <v>346</v>
      </c>
      <c r="H12" s="68">
        <v>19040000</v>
      </c>
      <c r="I12" s="67" t="s">
        <v>347</v>
      </c>
      <c r="J12" s="63" t="s">
        <v>40</v>
      </c>
      <c r="K12" s="65">
        <v>45139</v>
      </c>
      <c r="L12" s="65">
        <v>45870</v>
      </c>
      <c r="M12" s="150" t="s">
        <v>348</v>
      </c>
      <c r="N12" s="43">
        <f t="shared" si="0"/>
        <v>5.5555555555555554</v>
      </c>
      <c r="O12" s="44">
        <v>0.8</v>
      </c>
      <c r="P12" s="45">
        <f t="shared" si="2"/>
        <v>4.4444444444444446E-2</v>
      </c>
      <c r="Q12" s="189"/>
    </row>
    <row r="13" spans="1:17" ht="164.25" customHeight="1">
      <c r="A13" s="240"/>
      <c r="B13" s="240"/>
      <c r="C13" s="240"/>
      <c r="D13" s="240"/>
      <c r="E13" s="67" t="s">
        <v>349</v>
      </c>
      <c r="F13" s="67" t="s">
        <v>350</v>
      </c>
      <c r="G13" s="67" t="s">
        <v>351</v>
      </c>
      <c r="H13" s="68">
        <v>4760000</v>
      </c>
      <c r="I13" s="67" t="s">
        <v>352</v>
      </c>
      <c r="J13" s="63" t="s">
        <v>40</v>
      </c>
      <c r="K13" s="65">
        <v>45139</v>
      </c>
      <c r="L13" s="65">
        <v>45870</v>
      </c>
      <c r="M13" s="152" t="s">
        <v>353</v>
      </c>
      <c r="N13" s="43">
        <f t="shared" si="0"/>
        <v>5.5555555555555554</v>
      </c>
      <c r="O13" s="44">
        <v>0.8</v>
      </c>
      <c r="P13" s="45">
        <f t="shared" si="2"/>
        <v>4.4444444444444446E-2</v>
      </c>
      <c r="Q13" s="189"/>
    </row>
    <row r="14" spans="1:17" ht="249" customHeight="1">
      <c r="A14" s="240"/>
      <c r="B14" s="240" t="s">
        <v>354</v>
      </c>
      <c r="C14" s="240" t="s">
        <v>355</v>
      </c>
      <c r="D14" s="240" t="s">
        <v>356</v>
      </c>
      <c r="E14" s="67" t="s">
        <v>357</v>
      </c>
      <c r="F14" s="67" t="s">
        <v>358</v>
      </c>
      <c r="G14" s="67" t="s">
        <v>224</v>
      </c>
      <c r="H14" s="68">
        <v>0</v>
      </c>
      <c r="I14" s="67" t="s">
        <v>342</v>
      </c>
      <c r="J14" s="63" t="s">
        <v>40</v>
      </c>
      <c r="K14" s="65">
        <v>45139</v>
      </c>
      <c r="L14" s="65">
        <v>45870</v>
      </c>
      <c r="M14" s="150" t="s">
        <v>359</v>
      </c>
      <c r="N14" s="43">
        <f t="shared" si="0"/>
        <v>5.5555555555555554</v>
      </c>
      <c r="O14" s="44">
        <v>0.8</v>
      </c>
      <c r="P14" s="45">
        <f t="shared" si="2"/>
        <v>4.4444444444444446E-2</v>
      </c>
      <c r="Q14" s="189"/>
    </row>
    <row r="15" spans="1:17" ht="143.25" customHeight="1">
      <c r="A15" s="240"/>
      <c r="B15" s="240"/>
      <c r="C15" s="240"/>
      <c r="D15" s="240"/>
      <c r="E15" s="67" t="s">
        <v>360</v>
      </c>
      <c r="F15" s="67" t="s">
        <v>361</v>
      </c>
      <c r="G15" s="67" t="s">
        <v>362</v>
      </c>
      <c r="H15" s="68">
        <v>4760000</v>
      </c>
      <c r="I15" s="67" t="s">
        <v>347</v>
      </c>
      <c r="J15" s="63" t="s">
        <v>40</v>
      </c>
      <c r="K15" s="65">
        <v>45139</v>
      </c>
      <c r="L15" s="65">
        <v>45870</v>
      </c>
      <c r="M15" s="69"/>
      <c r="N15" s="43">
        <f t="shared" si="0"/>
        <v>5.5555555555555554</v>
      </c>
      <c r="O15" s="44">
        <v>0.7</v>
      </c>
      <c r="P15" s="45">
        <f t="shared" si="2"/>
        <v>3.8888888888888883E-2</v>
      </c>
      <c r="Q15" s="189"/>
    </row>
    <row r="16" spans="1:17" ht="132" customHeight="1">
      <c r="A16" s="240"/>
      <c r="B16" s="240"/>
      <c r="C16" s="240"/>
      <c r="D16" s="240" t="s">
        <v>363</v>
      </c>
      <c r="E16" s="67" t="s">
        <v>364</v>
      </c>
      <c r="F16" s="67" t="s">
        <v>365</v>
      </c>
      <c r="G16" s="67" t="s">
        <v>366</v>
      </c>
      <c r="H16" s="68">
        <v>0</v>
      </c>
      <c r="I16" s="67" t="s">
        <v>342</v>
      </c>
      <c r="J16" s="63" t="s">
        <v>40</v>
      </c>
      <c r="K16" s="65">
        <v>45139</v>
      </c>
      <c r="L16" s="65">
        <v>45870</v>
      </c>
      <c r="M16" s="67"/>
      <c r="N16" s="43">
        <f t="shared" si="0"/>
        <v>5.5555555555555554</v>
      </c>
      <c r="O16" s="44">
        <v>1</v>
      </c>
      <c r="P16" s="45">
        <f t="shared" si="2"/>
        <v>5.5555555555555552E-2</v>
      </c>
      <c r="Q16" s="189"/>
    </row>
    <row r="17" spans="1:17" ht="123" customHeight="1">
      <c r="A17" s="240"/>
      <c r="B17" s="240"/>
      <c r="C17" s="240"/>
      <c r="D17" s="240"/>
      <c r="E17" s="67" t="s">
        <v>367</v>
      </c>
      <c r="F17" s="67" t="s">
        <v>368</v>
      </c>
      <c r="G17" s="67" t="s">
        <v>366</v>
      </c>
      <c r="H17" s="68">
        <v>7140000</v>
      </c>
      <c r="I17" s="67" t="s">
        <v>342</v>
      </c>
      <c r="J17" s="63" t="s">
        <v>40</v>
      </c>
      <c r="K17" s="65">
        <v>45139</v>
      </c>
      <c r="L17" s="65">
        <v>45870</v>
      </c>
      <c r="M17" s="69"/>
      <c r="N17" s="43">
        <f t="shared" si="0"/>
        <v>5.5555555555555554</v>
      </c>
      <c r="O17" s="44">
        <v>1</v>
      </c>
      <c r="P17" s="45">
        <f t="shared" si="2"/>
        <v>5.5555555555555552E-2</v>
      </c>
      <c r="Q17" s="189"/>
    </row>
    <row r="18" spans="1:17" ht="162" customHeight="1">
      <c r="A18" s="240"/>
      <c r="B18" s="240" t="s">
        <v>369</v>
      </c>
      <c r="C18" s="240" t="s">
        <v>370</v>
      </c>
      <c r="D18" s="240" t="s">
        <v>371</v>
      </c>
      <c r="E18" s="67" t="s">
        <v>372</v>
      </c>
      <c r="F18" s="67" t="s">
        <v>373</v>
      </c>
      <c r="G18" s="67" t="s">
        <v>374</v>
      </c>
      <c r="H18" s="68">
        <v>0</v>
      </c>
      <c r="I18" s="67" t="s">
        <v>335</v>
      </c>
      <c r="J18" s="63" t="s">
        <v>40</v>
      </c>
      <c r="K18" s="65">
        <v>45139</v>
      </c>
      <c r="L18" s="65">
        <v>45870</v>
      </c>
      <c r="M18" s="67"/>
      <c r="N18" s="43">
        <f t="shared" si="0"/>
        <v>5.5555555555555554</v>
      </c>
      <c r="O18" s="44">
        <v>0.8</v>
      </c>
      <c r="P18" s="45">
        <f t="shared" si="2"/>
        <v>4.4444444444444446E-2</v>
      </c>
      <c r="Q18" s="189"/>
    </row>
    <row r="19" spans="1:17" ht="117.75" customHeight="1">
      <c r="A19" s="240"/>
      <c r="B19" s="240"/>
      <c r="C19" s="240"/>
      <c r="D19" s="240"/>
      <c r="E19" s="67" t="s">
        <v>375</v>
      </c>
      <c r="F19" s="67" t="s">
        <v>376</v>
      </c>
      <c r="G19" s="67" t="s">
        <v>374</v>
      </c>
      <c r="H19" s="68">
        <v>0</v>
      </c>
      <c r="I19" s="67" t="s">
        <v>335</v>
      </c>
      <c r="J19" s="63" t="s">
        <v>40</v>
      </c>
      <c r="K19" s="65">
        <v>45139</v>
      </c>
      <c r="L19" s="65">
        <v>45870</v>
      </c>
      <c r="M19" s="67"/>
      <c r="N19" s="43">
        <f t="shared" si="0"/>
        <v>5.5555555555555554</v>
      </c>
      <c r="O19" s="44">
        <v>1</v>
      </c>
      <c r="P19" s="45">
        <f t="shared" si="2"/>
        <v>5.5555555555555552E-2</v>
      </c>
      <c r="Q19" s="189"/>
    </row>
    <row r="20" spans="1:17" ht="178.5" customHeight="1">
      <c r="A20" s="240"/>
      <c r="B20" s="240"/>
      <c r="C20" s="240"/>
      <c r="D20" s="240" t="s">
        <v>377</v>
      </c>
      <c r="E20" s="67" t="s">
        <v>378</v>
      </c>
      <c r="F20" s="67" t="s">
        <v>379</v>
      </c>
      <c r="G20" s="67" t="s">
        <v>126</v>
      </c>
      <c r="H20" s="68">
        <v>0</v>
      </c>
      <c r="I20" s="67" t="s">
        <v>335</v>
      </c>
      <c r="J20" s="63" t="s">
        <v>40</v>
      </c>
      <c r="K20" s="65">
        <v>45139</v>
      </c>
      <c r="L20" s="65">
        <v>45870</v>
      </c>
      <c r="M20" s="150" t="s">
        <v>380</v>
      </c>
      <c r="N20" s="43">
        <f t="shared" si="0"/>
        <v>5.5555555555555554</v>
      </c>
      <c r="O20" s="44">
        <v>0.8</v>
      </c>
      <c r="P20" s="45">
        <f t="shared" si="2"/>
        <v>4.4444444444444446E-2</v>
      </c>
      <c r="Q20" s="189"/>
    </row>
    <row r="21" spans="1:17" ht="200.25" customHeight="1">
      <c r="A21" s="240"/>
      <c r="B21" s="240"/>
      <c r="C21" s="240"/>
      <c r="D21" s="240"/>
      <c r="E21" s="67" t="s">
        <v>381</v>
      </c>
      <c r="F21" s="67" t="s">
        <v>382</v>
      </c>
      <c r="G21" s="67" t="s">
        <v>126</v>
      </c>
      <c r="H21" s="68">
        <v>0</v>
      </c>
      <c r="I21" s="67" t="s">
        <v>335</v>
      </c>
      <c r="J21" s="63" t="s">
        <v>40</v>
      </c>
      <c r="K21" s="65">
        <v>45139</v>
      </c>
      <c r="L21" s="65">
        <v>45870</v>
      </c>
      <c r="M21" s="142"/>
      <c r="N21" s="43">
        <f t="shared" si="0"/>
        <v>5.5555555555555554</v>
      </c>
      <c r="O21" s="44">
        <v>0.8</v>
      </c>
      <c r="P21" s="45">
        <f t="shared" si="2"/>
        <v>4.4444444444444446E-2</v>
      </c>
      <c r="Q21" s="189"/>
    </row>
    <row r="22" spans="1:17" ht="96" customHeight="1">
      <c r="A22" s="240" t="s">
        <v>383</v>
      </c>
      <c r="B22" s="240" t="s">
        <v>384</v>
      </c>
      <c r="C22" s="240" t="s">
        <v>385</v>
      </c>
      <c r="D22" s="240" t="s">
        <v>386</v>
      </c>
      <c r="E22" s="67" t="s">
        <v>387</v>
      </c>
      <c r="F22" s="67" t="s">
        <v>388</v>
      </c>
      <c r="G22" s="67" t="s">
        <v>374</v>
      </c>
      <c r="H22" s="68">
        <v>4760000</v>
      </c>
      <c r="I22" s="67" t="s">
        <v>335</v>
      </c>
      <c r="J22" s="63" t="s">
        <v>40</v>
      </c>
      <c r="K22" s="65">
        <v>45139</v>
      </c>
      <c r="L22" s="65">
        <v>45870</v>
      </c>
      <c r="M22" s="67"/>
      <c r="N22" s="43">
        <f t="shared" si="0"/>
        <v>5.5555555555555554</v>
      </c>
      <c r="O22" s="44">
        <v>1</v>
      </c>
      <c r="P22" s="45">
        <f t="shared" si="2"/>
        <v>5.5555555555555552E-2</v>
      </c>
      <c r="Q22" s="189"/>
    </row>
    <row r="23" spans="1:17" ht="157.5" customHeight="1">
      <c r="A23" s="240"/>
      <c r="B23" s="240"/>
      <c r="C23" s="240"/>
      <c r="D23" s="240"/>
      <c r="E23" s="67" t="s">
        <v>389</v>
      </c>
      <c r="F23" s="67" t="s">
        <v>390</v>
      </c>
      <c r="G23" s="67" t="s">
        <v>374</v>
      </c>
      <c r="H23" s="68">
        <v>0</v>
      </c>
      <c r="I23" s="67" t="s">
        <v>335</v>
      </c>
      <c r="J23" s="63" t="s">
        <v>40</v>
      </c>
      <c r="K23" s="65">
        <v>45139</v>
      </c>
      <c r="L23" s="65">
        <v>45870</v>
      </c>
      <c r="M23" s="150" t="s">
        <v>391</v>
      </c>
      <c r="N23" s="43">
        <f t="shared" si="0"/>
        <v>5.5555555555555554</v>
      </c>
      <c r="O23" s="44">
        <v>0.1</v>
      </c>
      <c r="P23" s="45">
        <f t="shared" si="2"/>
        <v>5.5555555555555558E-3</v>
      </c>
      <c r="Q23" s="189"/>
    </row>
    <row r="24" spans="1:17" ht="126" customHeight="1">
      <c r="A24" s="240" t="s">
        <v>392</v>
      </c>
      <c r="B24" s="240" t="s">
        <v>393</v>
      </c>
      <c r="C24" s="240" t="s">
        <v>394</v>
      </c>
      <c r="D24" s="240" t="s">
        <v>395</v>
      </c>
      <c r="E24" s="67" t="s">
        <v>396</v>
      </c>
      <c r="F24" s="67" t="s">
        <v>397</v>
      </c>
      <c r="G24" s="67" t="s">
        <v>341</v>
      </c>
      <c r="H24" s="68">
        <v>0</v>
      </c>
      <c r="I24" s="67" t="s">
        <v>342</v>
      </c>
      <c r="J24" s="63" t="s">
        <v>40</v>
      </c>
      <c r="K24" s="65">
        <v>45139</v>
      </c>
      <c r="L24" s="65">
        <v>45870</v>
      </c>
      <c r="M24" s="172" t="s">
        <v>398</v>
      </c>
      <c r="N24" s="43">
        <f t="shared" si="0"/>
        <v>5.5555555555555554</v>
      </c>
      <c r="O24" s="44">
        <v>0.7</v>
      </c>
      <c r="P24" s="45">
        <f t="shared" si="2"/>
        <v>3.8888888888888883E-2</v>
      </c>
      <c r="Q24" s="189"/>
    </row>
    <row r="25" spans="1:17" ht="126" customHeight="1">
      <c r="A25" s="240"/>
      <c r="B25" s="240"/>
      <c r="C25" s="240"/>
      <c r="D25" s="240"/>
      <c r="E25" s="67" t="s">
        <v>399</v>
      </c>
      <c r="F25" s="67" t="s">
        <v>400</v>
      </c>
      <c r="G25" s="67" t="s">
        <v>401</v>
      </c>
      <c r="H25" s="68">
        <v>5950000</v>
      </c>
      <c r="I25" s="67" t="s">
        <v>342</v>
      </c>
      <c r="J25" s="63" t="s">
        <v>40</v>
      </c>
      <c r="K25" s="65">
        <v>45139</v>
      </c>
      <c r="L25" s="65">
        <v>45870</v>
      </c>
      <c r="M25" s="67"/>
      <c r="N25" s="43">
        <f t="shared" si="0"/>
        <v>5.5555555555555554</v>
      </c>
      <c r="O25" s="44">
        <v>0.7</v>
      </c>
      <c r="P25" s="45">
        <f t="shared" si="2"/>
        <v>3.8888888888888883E-2</v>
      </c>
      <c r="Q25" s="189"/>
    </row>
    <row r="26" spans="1:17" ht="73.5" customHeight="1">
      <c r="A26" s="240"/>
      <c r="B26" s="240"/>
      <c r="C26" s="240"/>
      <c r="D26" s="240"/>
      <c r="E26" s="67" t="s">
        <v>402</v>
      </c>
      <c r="F26" s="67" t="s">
        <v>403</v>
      </c>
      <c r="G26" s="67" t="s">
        <v>401</v>
      </c>
      <c r="H26" s="68">
        <v>0</v>
      </c>
      <c r="I26" s="67" t="s">
        <v>342</v>
      </c>
      <c r="J26" s="63" t="s">
        <v>40</v>
      </c>
      <c r="K26" s="65">
        <v>45139</v>
      </c>
      <c r="L26" s="65">
        <v>45870</v>
      </c>
      <c r="M26" s="67"/>
      <c r="N26" s="43">
        <f t="shared" si="0"/>
        <v>5.5555555555555554</v>
      </c>
      <c r="O26" s="44">
        <v>0</v>
      </c>
      <c r="P26" s="45">
        <f t="shared" si="2"/>
        <v>0</v>
      </c>
      <c r="Q26" s="189"/>
    </row>
    <row r="27" spans="1:17">
      <c r="A27" s="70"/>
      <c r="B27" s="70"/>
      <c r="C27" s="70"/>
      <c r="D27" s="70"/>
      <c r="E27" s="66">
        <f>COUNTA(E9:E26)</f>
        <v>18</v>
      </c>
      <c r="F27" s="70"/>
      <c r="G27" s="70"/>
      <c r="H27" s="70"/>
      <c r="I27" s="70"/>
      <c r="J27" s="70"/>
      <c r="K27" s="70"/>
      <c r="L27" s="70"/>
      <c r="M27" s="70"/>
      <c r="N27" s="105">
        <f>SUM(N9:N26)</f>
        <v>100.00000000000001</v>
      </c>
      <c r="O27" s="106" t="s">
        <v>404</v>
      </c>
      <c r="P27" s="107">
        <f>SUM(P9:P26)</f>
        <v>0.73888888888888871</v>
      </c>
    </row>
    <row r="28" spans="1:17" ht="15.75" thickTop="1">
      <c r="A28" s="70"/>
      <c r="B28" s="70"/>
      <c r="C28" s="70"/>
      <c r="D28" s="70"/>
      <c r="E28" s="70"/>
      <c r="F28" s="70"/>
      <c r="G28" s="70"/>
      <c r="H28" s="70"/>
      <c r="I28" s="70"/>
      <c r="J28" s="70"/>
      <c r="K28" s="70"/>
      <c r="L28" s="70"/>
      <c r="M28" s="70"/>
      <c r="N28" s="16"/>
      <c r="O28" s="15"/>
      <c r="P28" s="17"/>
    </row>
    <row r="30" spans="1:17" ht="14.45" customHeight="1">
      <c r="A30" s="192" t="s">
        <v>104</v>
      </c>
      <c r="B30" s="298"/>
      <c r="C30" s="298"/>
      <c r="D30" s="298"/>
      <c r="E30" s="298"/>
      <c r="F30" s="298"/>
      <c r="G30" s="298"/>
      <c r="H30" s="298"/>
      <c r="I30" s="301"/>
      <c r="J30" s="262">
        <f>SUM(H9:H26)</f>
        <v>46410000</v>
      </c>
      <c r="K30" s="263"/>
      <c r="L30" s="263"/>
      <c r="M30" s="263"/>
      <c r="N30" s="263"/>
      <c r="O30" s="263"/>
      <c r="P30" s="263"/>
      <c r="Q30" s="264"/>
    </row>
    <row r="31" spans="1:17">
      <c r="A31" s="299"/>
      <c r="B31" s="300"/>
      <c r="C31" s="300"/>
      <c r="D31" s="300"/>
      <c r="E31" s="300"/>
      <c r="F31" s="300"/>
      <c r="G31" s="300"/>
      <c r="H31" s="300"/>
      <c r="I31" s="302"/>
      <c r="J31" s="265"/>
      <c r="K31" s="266"/>
      <c r="L31" s="266"/>
      <c r="M31" s="266"/>
      <c r="N31" s="266"/>
      <c r="O31" s="266"/>
      <c r="P31" s="266"/>
      <c r="Q31" s="267"/>
    </row>
    <row r="34" spans="1:17" ht="15.75" thickBot="1"/>
    <row r="35" spans="1:17" ht="79.349999999999994" customHeight="1" thickBot="1">
      <c r="A35" s="199" t="s">
        <v>405</v>
      </c>
      <c r="B35" s="200"/>
      <c r="C35" s="200"/>
      <c r="D35" s="200"/>
      <c r="E35" s="200"/>
      <c r="F35" s="200"/>
      <c r="G35" s="200"/>
      <c r="H35" s="200"/>
      <c r="I35" s="200"/>
      <c r="J35" s="200"/>
      <c r="K35" s="200"/>
      <c r="L35" s="201"/>
      <c r="M35" s="199" t="s">
        <v>14</v>
      </c>
      <c r="N35" s="200"/>
      <c r="O35" s="200"/>
      <c r="P35" s="200"/>
      <c r="Q35" s="62"/>
    </row>
    <row r="36" spans="1:17" ht="48" thickBot="1">
      <c r="A36" s="46" t="s">
        <v>15</v>
      </c>
      <c r="B36" s="47" t="s">
        <v>16</v>
      </c>
      <c r="C36" s="47" t="s">
        <v>17</v>
      </c>
      <c r="D36" s="47" t="s">
        <v>18</v>
      </c>
      <c r="E36" s="47" t="s">
        <v>19</v>
      </c>
      <c r="F36" s="47" t="s">
        <v>20</v>
      </c>
      <c r="G36" s="47" t="s">
        <v>21</v>
      </c>
      <c r="H36" s="47" t="s">
        <v>22</v>
      </c>
      <c r="I36" s="47" t="s">
        <v>23</v>
      </c>
      <c r="J36" s="47" t="s">
        <v>24</v>
      </c>
      <c r="K36" s="47" t="s">
        <v>25</v>
      </c>
      <c r="L36" s="47" t="s">
        <v>26</v>
      </c>
      <c r="M36" s="48" t="s">
        <v>27</v>
      </c>
      <c r="N36" s="48" t="s">
        <v>28</v>
      </c>
      <c r="O36" s="48" t="s">
        <v>29</v>
      </c>
      <c r="P36" s="48" t="s">
        <v>30</v>
      </c>
      <c r="Q36" s="49" t="s">
        <v>31</v>
      </c>
    </row>
    <row r="37" spans="1:17" ht="115.5" customHeight="1">
      <c r="A37" s="233" t="s">
        <v>406</v>
      </c>
      <c r="B37" s="233" t="s">
        <v>407</v>
      </c>
      <c r="C37" s="188" t="s">
        <v>408</v>
      </c>
      <c r="D37" s="233" t="s">
        <v>409</v>
      </c>
      <c r="E37" s="63" t="s">
        <v>410</v>
      </c>
      <c r="F37" s="63" t="s">
        <v>411</v>
      </c>
      <c r="G37" s="63" t="s">
        <v>374</v>
      </c>
      <c r="H37" s="64">
        <v>4760000</v>
      </c>
      <c r="I37" s="63" t="s">
        <v>412</v>
      </c>
      <c r="J37" s="63" t="s">
        <v>40</v>
      </c>
      <c r="K37" s="65">
        <v>45139</v>
      </c>
      <c r="L37" s="65">
        <v>45870</v>
      </c>
      <c r="M37" s="63"/>
      <c r="N37" s="43">
        <f>(100/$E$47)</f>
        <v>10</v>
      </c>
      <c r="O37" s="44">
        <v>0.8</v>
      </c>
      <c r="P37" s="45">
        <f>(N37*O37)/100</f>
        <v>0.08</v>
      </c>
      <c r="Q37" s="233" t="s">
        <v>337</v>
      </c>
    </row>
    <row r="38" spans="1:17" ht="150.75" customHeight="1">
      <c r="A38" s="240"/>
      <c r="B38" s="240"/>
      <c r="C38" s="189"/>
      <c r="D38" s="240"/>
      <c r="E38" s="67" t="s">
        <v>413</v>
      </c>
      <c r="F38" s="67" t="s">
        <v>414</v>
      </c>
      <c r="G38" s="67" t="s">
        <v>374</v>
      </c>
      <c r="H38" s="68">
        <v>0</v>
      </c>
      <c r="I38" s="67" t="s">
        <v>335</v>
      </c>
      <c r="J38" s="63" t="s">
        <v>40</v>
      </c>
      <c r="K38" s="65">
        <v>45139</v>
      </c>
      <c r="L38" s="65">
        <v>45870</v>
      </c>
      <c r="M38" s="69"/>
      <c r="N38" s="43">
        <f t="shared" ref="N38:N46" si="3">(100/$E$47)</f>
        <v>10</v>
      </c>
      <c r="O38" s="44">
        <v>1</v>
      </c>
      <c r="P38" s="45">
        <f t="shared" ref="P38:P46" si="4">(N38*O38)/100</f>
        <v>0.1</v>
      </c>
      <c r="Q38" s="240"/>
    </row>
    <row r="39" spans="1:17" ht="181.5" customHeight="1">
      <c r="A39" s="240"/>
      <c r="B39" s="240" t="s">
        <v>415</v>
      </c>
      <c r="C39" s="189" t="s">
        <v>416</v>
      </c>
      <c r="D39" s="240" t="s">
        <v>417</v>
      </c>
      <c r="E39" s="67" t="s">
        <v>418</v>
      </c>
      <c r="F39" s="67" t="s">
        <v>419</v>
      </c>
      <c r="G39" s="67" t="s">
        <v>420</v>
      </c>
      <c r="H39" s="68">
        <v>0</v>
      </c>
      <c r="I39" s="67" t="s">
        <v>342</v>
      </c>
      <c r="J39" s="63" t="s">
        <v>40</v>
      </c>
      <c r="K39" s="65">
        <v>45139</v>
      </c>
      <c r="L39" s="65">
        <v>45870</v>
      </c>
      <c r="M39" s="150" t="s">
        <v>421</v>
      </c>
      <c r="N39" s="43">
        <f t="shared" si="3"/>
        <v>10</v>
      </c>
      <c r="O39" s="44">
        <v>1</v>
      </c>
      <c r="P39" s="45">
        <f t="shared" si="4"/>
        <v>0.1</v>
      </c>
      <c r="Q39" s="240"/>
    </row>
    <row r="40" spans="1:17" ht="115.5" customHeight="1">
      <c r="A40" s="240"/>
      <c r="B40" s="240"/>
      <c r="C40" s="189"/>
      <c r="D40" s="240"/>
      <c r="E40" s="67" t="s">
        <v>422</v>
      </c>
      <c r="F40" s="67" t="s">
        <v>423</v>
      </c>
      <c r="G40" s="67" t="s">
        <v>374</v>
      </c>
      <c r="H40" s="68">
        <v>0</v>
      </c>
      <c r="I40" s="67" t="s">
        <v>424</v>
      </c>
      <c r="J40" s="63" t="s">
        <v>40</v>
      </c>
      <c r="K40" s="65">
        <v>45139</v>
      </c>
      <c r="L40" s="65">
        <v>45870</v>
      </c>
      <c r="M40" s="67"/>
      <c r="N40" s="43">
        <f t="shared" si="3"/>
        <v>10</v>
      </c>
      <c r="O40" s="44">
        <v>0.7</v>
      </c>
      <c r="P40" s="45">
        <f t="shared" si="4"/>
        <v>7.0000000000000007E-2</v>
      </c>
      <c r="Q40" s="240"/>
    </row>
    <row r="41" spans="1:17" ht="99.75" customHeight="1">
      <c r="A41" s="240"/>
      <c r="B41" s="240" t="s">
        <v>425</v>
      </c>
      <c r="C41" s="189" t="s">
        <v>426</v>
      </c>
      <c r="D41" s="240" t="s">
        <v>427</v>
      </c>
      <c r="E41" s="67" t="s">
        <v>428</v>
      </c>
      <c r="F41" s="67" t="s">
        <v>429</v>
      </c>
      <c r="G41" s="67" t="s">
        <v>126</v>
      </c>
      <c r="H41" s="68">
        <v>4760000</v>
      </c>
      <c r="I41" s="67" t="s">
        <v>430</v>
      </c>
      <c r="J41" s="63" t="s">
        <v>40</v>
      </c>
      <c r="K41" s="65">
        <v>45139</v>
      </c>
      <c r="L41" s="65">
        <v>45870</v>
      </c>
      <c r="M41" s="67"/>
      <c r="N41" s="43">
        <f t="shared" si="3"/>
        <v>10</v>
      </c>
      <c r="O41" s="44">
        <v>0.8</v>
      </c>
      <c r="P41" s="45">
        <f t="shared" si="4"/>
        <v>0.08</v>
      </c>
      <c r="Q41" s="240"/>
    </row>
    <row r="42" spans="1:17" ht="264" customHeight="1">
      <c r="A42" s="240"/>
      <c r="B42" s="240"/>
      <c r="C42" s="189"/>
      <c r="D42" s="240"/>
      <c r="E42" s="67" t="s">
        <v>431</v>
      </c>
      <c r="F42" s="67" t="s">
        <v>432</v>
      </c>
      <c r="G42" s="67" t="s">
        <v>126</v>
      </c>
      <c r="H42" s="68">
        <v>0</v>
      </c>
      <c r="I42" s="67" t="s">
        <v>412</v>
      </c>
      <c r="J42" s="63" t="s">
        <v>40</v>
      </c>
      <c r="K42" s="65">
        <v>45139</v>
      </c>
      <c r="L42" s="65">
        <v>45870</v>
      </c>
      <c r="M42" s="150" t="s">
        <v>433</v>
      </c>
      <c r="N42" s="43">
        <f t="shared" si="3"/>
        <v>10</v>
      </c>
      <c r="O42" s="44">
        <v>0.8</v>
      </c>
      <c r="P42" s="45">
        <f t="shared" si="4"/>
        <v>0.08</v>
      </c>
      <c r="Q42" s="240"/>
    </row>
    <row r="43" spans="1:17" ht="133.5" customHeight="1">
      <c r="A43" s="240" t="s">
        <v>434</v>
      </c>
      <c r="B43" s="240" t="s">
        <v>435</v>
      </c>
      <c r="C43" s="240" t="s">
        <v>436</v>
      </c>
      <c r="D43" s="240" t="s">
        <v>437</v>
      </c>
      <c r="E43" s="67" t="s">
        <v>438</v>
      </c>
      <c r="F43" s="67" t="s">
        <v>439</v>
      </c>
      <c r="G43" s="67" t="s">
        <v>126</v>
      </c>
      <c r="H43" s="68">
        <v>0</v>
      </c>
      <c r="I43" s="67" t="s">
        <v>430</v>
      </c>
      <c r="J43" s="63" t="s">
        <v>40</v>
      </c>
      <c r="K43" s="65">
        <v>45139</v>
      </c>
      <c r="L43" s="65">
        <v>45870</v>
      </c>
      <c r="M43" s="67"/>
      <c r="N43" s="43">
        <f t="shared" si="3"/>
        <v>10</v>
      </c>
      <c r="O43" s="44">
        <v>0.8</v>
      </c>
      <c r="P43" s="45">
        <f t="shared" si="4"/>
        <v>0.08</v>
      </c>
      <c r="Q43" s="240"/>
    </row>
    <row r="44" spans="1:17" ht="268.5" customHeight="1">
      <c r="A44" s="240"/>
      <c r="B44" s="240"/>
      <c r="C44" s="240"/>
      <c r="D44" s="240"/>
      <c r="E44" s="67" t="s">
        <v>440</v>
      </c>
      <c r="F44" s="67" t="s">
        <v>441</v>
      </c>
      <c r="G44" s="67" t="s">
        <v>229</v>
      </c>
      <c r="H44" s="68">
        <v>3750000</v>
      </c>
      <c r="I44" s="67" t="s">
        <v>412</v>
      </c>
      <c r="J44" s="63" t="s">
        <v>40</v>
      </c>
      <c r="K44" s="65">
        <v>45139</v>
      </c>
      <c r="L44" s="65">
        <v>45870</v>
      </c>
      <c r="M44" s="142"/>
      <c r="N44" s="43">
        <f t="shared" si="3"/>
        <v>10</v>
      </c>
      <c r="O44" s="44">
        <v>0.8</v>
      </c>
      <c r="P44" s="45">
        <f t="shared" si="4"/>
        <v>0.08</v>
      </c>
      <c r="Q44" s="240"/>
    </row>
    <row r="45" spans="1:17" ht="243" customHeight="1">
      <c r="A45" s="240"/>
      <c r="B45" s="240" t="s">
        <v>442</v>
      </c>
      <c r="C45" s="240" t="s">
        <v>443</v>
      </c>
      <c r="D45" s="240" t="s">
        <v>444</v>
      </c>
      <c r="E45" s="67" t="s">
        <v>445</v>
      </c>
      <c r="F45" s="67" t="s">
        <v>446</v>
      </c>
      <c r="G45" s="67" t="s">
        <v>126</v>
      </c>
      <c r="H45" s="68">
        <v>0</v>
      </c>
      <c r="I45" s="67" t="s">
        <v>430</v>
      </c>
      <c r="J45" s="63" t="s">
        <v>40</v>
      </c>
      <c r="K45" s="65">
        <v>45139</v>
      </c>
      <c r="L45" s="65">
        <v>45870</v>
      </c>
      <c r="M45" s="142"/>
      <c r="N45" s="43">
        <f t="shared" si="3"/>
        <v>10</v>
      </c>
      <c r="O45" s="44">
        <v>0.8</v>
      </c>
      <c r="P45" s="45">
        <f t="shared" si="4"/>
        <v>0.08</v>
      </c>
      <c r="Q45" s="240"/>
    </row>
    <row r="46" spans="1:17" ht="122.25" customHeight="1">
      <c r="A46" s="240"/>
      <c r="B46" s="240"/>
      <c r="C46" s="240"/>
      <c r="D46" s="240"/>
      <c r="E46" s="67" t="s">
        <v>447</v>
      </c>
      <c r="F46" s="67" t="s">
        <v>448</v>
      </c>
      <c r="G46" s="67" t="s">
        <v>126</v>
      </c>
      <c r="H46" s="68">
        <v>0</v>
      </c>
      <c r="I46" s="67" t="s">
        <v>449</v>
      </c>
      <c r="J46" s="63" t="s">
        <v>40</v>
      </c>
      <c r="K46" s="65">
        <v>45139</v>
      </c>
      <c r="L46" s="65">
        <v>45870</v>
      </c>
      <c r="M46" s="67"/>
      <c r="N46" s="43">
        <f t="shared" si="3"/>
        <v>10</v>
      </c>
      <c r="O46" s="44">
        <v>0.6</v>
      </c>
      <c r="P46" s="45">
        <f t="shared" si="4"/>
        <v>0.06</v>
      </c>
      <c r="Q46" s="240"/>
    </row>
    <row r="47" spans="1:17" ht="16.5" thickTop="1" thickBot="1">
      <c r="A47" s="70"/>
      <c r="B47" s="70"/>
      <c r="C47" s="70"/>
      <c r="D47" s="70"/>
      <c r="E47" s="71">
        <f>COUNTA(E37:E46)</f>
        <v>10</v>
      </c>
      <c r="F47" s="70"/>
      <c r="G47" s="70"/>
      <c r="H47" s="70"/>
      <c r="I47" s="70"/>
      <c r="J47" s="70"/>
      <c r="K47" s="70"/>
      <c r="L47" s="70"/>
      <c r="M47" s="70"/>
      <c r="N47" s="105">
        <f>SUM(N37:N46)</f>
        <v>100</v>
      </c>
      <c r="O47" s="106" t="s">
        <v>103</v>
      </c>
      <c r="P47" s="107">
        <f>SUM(P37:P46)</f>
        <v>0.80999999999999983</v>
      </c>
    </row>
    <row r="48" spans="1:17" ht="15.75" thickTop="1">
      <c r="A48" s="70"/>
      <c r="B48" s="70"/>
      <c r="C48" s="70"/>
      <c r="D48" s="70"/>
      <c r="E48" s="70"/>
      <c r="F48" s="70"/>
      <c r="G48" s="70"/>
      <c r="H48" s="70"/>
      <c r="I48" s="70"/>
      <c r="J48" s="70"/>
      <c r="K48" s="70"/>
      <c r="L48" s="70"/>
      <c r="M48" s="70"/>
      <c r="N48" s="16"/>
      <c r="O48" s="15"/>
      <c r="P48" s="17"/>
    </row>
    <row r="49" spans="1:17" ht="11.1" customHeight="1" thickBot="1"/>
    <row r="50" spans="1:17" ht="14.45" customHeight="1">
      <c r="A50" s="192" t="s">
        <v>104</v>
      </c>
      <c r="B50" s="298"/>
      <c r="C50" s="298"/>
      <c r="D50" s="298"/>
      <c r="E50" s="298"/>
      <c r="F50" s="298"/>
      <c r="G50" s="298"/>
      <c r="H50" s="298"/>
      <c r="I50" s="298"/>
      <c r="J50" s="214">
        <f>SUM(H37:H46)</f>
        <v>13270000</v>
      </c>
      <c r="K50" s="215"/>
      <c r="L50" s="215"/>
      <c r="M50" s="215"/>
      <c r="N50" s="215"/>
      <c r="O50" s="215"/>
      <c r="P50" s="215"/>
      <c r="Q50" s="216"/>
    </row>
    <row r="51" spans="1:17" ht="15.75" thickBot="1">
      <c r="A51" s="299"/>
      <c r="B51" s="300"/>
      <c r="C51" s="300"/>
      <c r="D51" s="300"/>
      <c r="E51" s="300"/>
      <c r="F51" s="300"/>
      <c r="G51" s="300"/>
      <c r="H51" s="300"/>
      <c r="I51" s="300"/>
      <c r="J51" s="217"/>
      <c r="K51" s="218"/>
      <c r="L51" s="218"/>
      <c r="M51" s="218"/>
      <c r="N51" s="218"/>
      <c r="O51" s="218"/>
      <c r="P51" s="218"/>
      <c r="Q51" s="219"/>
    </row>
    <row r="53" spans="1:17" ht="15.75" thickBot="1"/>
    <row r="54" spans="1:17">
      <c r="A54" s="192" t="s">
        <v>106</v>
      </c>
      <c r="B54" s="298"/>
      <c r="C54" s="298"/>
      <c r="D54" s="298"/>
      <c r="E54" s="298"/>
      <c r="F54" s="298"/>
      <c r="G54" s="298"/>
      <c r="H54" s="298"/>
      <c r="I54" s="298"/>
      <c r="J54" s="214">
        <f>SUM(J30,J50)</f>
        <v>59680000</v>
      </c>
      <c r="K54" s="215"/>
      <c r="L54" s="215"/>
      <c r="M54" s="215"/>
      <c r="N54" s="215"/>
      <c r="O54" s="215"/>
      <c r="P54" s="215"/>
      <c r="Q54" s="216"/>
    </row>
    <row r="55" spans="1:17" ht="15.75" thickBot="1">
      <c r="A55" s="299"/>
      <c r="B55" s="300"/>
      <c r="C55" s="300"/>
      <c r="D55" s="300"/>
      <c r="E55" s="300"/>
      <c r="F55" s="300"/>
      <c r="G55" s="300"/>
      <c r="H55" s="300"/>
      <c r="I55" s="300"/>
      <c r="J55" s="217"/>
      <c r="K55" s="218"/>
      <c r="L55" s="218"/>
      <c r="M55" s="218"/>
      <c r="N55" s="218"/>
      <c r="O55" s="218"/>
      <c r="P55" s="218"/>
      <c r="Q55" s="219"/>
    </row>
  </sheetData>
  <mergeCells count="53">
    <mergeCell ref="A54:I55"/>
    <mergeCell ref="J54:Q55"/>
    <mergeCell ref="A30:I31"/>
    <mergeCell ref="J30:Q31"/>
    <mergeCell ref="A35:L35"/>
    <mergeCell ref="M35:P35"/>
    <mergeCell ref="A50:I51"/>
    <mergeCell ref="J50:Q51"/>
    <mergeCell ref="D41:D42"/>
    <mergeCell ref="C41:C42"/>
    <mergeCell ref="D43:D44"/>
    <mergeCell ref="C43:C44"/>
    <mergeCell ref="B43:B44"/>
    <mergeCell ref="D39:D40"/>
    <mergeCell ref="C39:C40"/>
    <mergeCell ref="B39:B40"/>
    <mergeCell ref="A9:A21"/>
    <mergeCell ref="B41:B42"/>
    <mergeCell ref="A37:A42"/>
    <mergeCell ref="A1:A2"/>
    <mergeCell ref="B1:O2"/>
    <mergeCell ref="A6:Q6"/>
    <mergeCell ref="A7:L7"/>
    <mergeCell ref="M7:P7"/>
    <mergeCell ref="B9:B13"/>
    <mergeCell ref="D20:D21"/>
    <mergeCell ref="D18:D19"/>
    <mergeCell ref="C18:C21"/>
    <mergeCell ref="B18:B21"/>
    <mergeCell ref="A22:A23"/>
    <mergeCell ref="D22:D23"/>
    <mergeCell ref="A24:A26"/>
    <mergeCell ref="B24:B26"/>
    <mergeCell ref="C24:C26"/>
    <mergeCell ref="D24:D26"/>
    <mergeCell ref="Q9:Q26"/>
    <mergeCell ref="D37:D38"/>
    <mergeCell ref="C37:C38"/>
    <mergeCell ref="B37:B38"/>
    <mergeCell ref="C22:C23"/>
    <mergeCell ref="B22:B23"/>
    <mergeCell ref="D9:D11"/>
    <mergeCell ref="D12:D13"/>
    <mergeCell ref="D16:D17"/>
    <mergeCell ref="C14:C17"/>
    <mergeCell ref="D14:D15"/>
    <mergeCell ref="B14:B17"/>
    <mergeCell ref="C9:C13"/>
    <mergeCell ref="A43:A46"/>
    <mergeCell ref="D45:D46"/>
    <mergeCell ref="C45:C46"/>
    <mergeCell ref="B45:B46"/>
    <mergeCell ref="Q37:Q46"/>
  </mergeCells>
  <conditionalFormatting sqref="O9:O26">
    <cfRule type="iconSet" priority="5">
      <iconSet iconSet="3Symbols">
        <cfvo type="percent" val="0"/>
        <cfvo type="num" val="0.55000000000000004"/>
        <cfvo type="num" val="0.8"/>
      </iconSet>
    </cfRule>
  </conditionalFormatting>
  <conditionalFormatting sqref="O27">
    <cfRule type="iconSet" priority="4">
      <iconSet iconSet="3Symbols">
        <cfvo type="percent" val="0"/>
        <cfvo type="num" val="0.55000000000000004"/>
        <cfvo type="num" val="0.8"/>
      </iconSet>
    </cfRule>
  </conditionalFormatting>
  <conditionalFormatting sqref="O28">
    <cfRule type="iconSet" priority="8">
      <iconSet iconSet="3Symbols">
        <cfvo type="percent" val="0"/>
        <cfvo type="num" val="0.55000000000000004"/>
        <cfvo type="num" val="0.8"/>
      </iconSet>
    </cfRule>
  </conditionalFormatting>
  <conditionalFormatting sqref="O37:O46">
    <cfRule type="iconSet" priority="15">
      <iconSet iconSet="3Symbols">
        <cfvo type="percent" val="0"/>
        <cfvo type="num" val="0.55000000000000004"/>
        <cfvo type="num" val="0.8"/>
      </iconSet>
    </cfRule>
  </conditionalFormatting>
  <conditionalFormatting sqref="O47">
    <cfRule type="iconSet" priority="1">
      <iconSet iconSet="3Symbols">
        <cfvo type="percent" val="0"/>
        <cfvo type="num" val="0.55000000000000004"/>
        <cfvo type="num" val="0.8"/>
      </iconSet>
    </cfRule>
  </conditionalFormatting>
  <conditionalFormatting sqref="O48">
    <cfRule type="iconSet" priority="3">
      <iconSet iconSet="3Symbols">
        <cfvo type="percent" val="0"/>
        <cfvo type="num" val="0.55000000000000004"/>
        <cfvo type="num" val="0.8"/>
      </iconSet>
    </cfRule>
  </conditionalFormatting>
  <hyperlinks>
    <hyperlink ref="M12" r:id="rId1" display="https://unipamplonaedu.sharepoint.com/sites/PLANDEMEJORAMIENTOARQUITECTURA2023-2025/Documentos%20compartidos/Forms/AllItems.aspx?id=%2Fsites%2FPLANDEMEJORAMIENTOARQUITECTURA2023%2D2025%2FDocumentos%20compartidos%2FPLAN%20DE%20MEJORAMIENTO%202023%2D2025%2FFACTOR%2002%2FF2%5FP1%2F7&amp;viewid=7b906dff%2D9fff%2D47b7%2Db387%2D041fbb839eeb" xr:uid="{FD203F03-BAAC-4D18-9A2A-D9F0D5230D21}"/>
    <hyperlink ref="M14" r:id="rId2" display="https://unipamplonaedu.sharepoint.com/sites/PLANDEMEJORAMIENTOARQUITECTURA2023-2025/Documentos%20compartidos/Forms/AllItems.aspx?id=%2Fsites%2FPLANDEMEJORAMIENTOARQUITECTURA2023%2D2025%2FDocumentos%20compartidos%2FPLAN%20DE%20MEJORAMIENTO%202023%2D2025%2FFACTOR%2001%2FF1%5FP1%2F2&amp;viewid=7b906dff%2D9fff%2D47b7%2Db387%2D041fbb839eeb" xr:uid="{0981DAC5-61CF-4FA9-AC09-6FD7558CFA73}"/>
    <hyperlink ref="M23" r:id="rId3" display="https://unipamplonaedu.sharepoint.com/sites/PLANDEMEJORAMIENTOARQUITECTURA2023-2025/Documentos%20compartidos/Forms/AllItems.aspx?id=%2Fsites%2FPLANDEMEJORAMIENTOARQUITECTURA2023%2D2025%2FDocumentos%20compartidos%2FPLAN%20DE%20MEJORAMIENTO%202023%2D2025%2FFACTOR%2002%2FF2%5FP1%2F4&amp;viewid=7b906dff%2D9fff%2D47b7%2Db387%2D041fbb839eeb" xr:uid="{22966617-4DE5-4691-A163-4ADD8C881B0A}"/>
    <hyperlink ref="M9" r:id="rId4" display="https://unipamplonaedu.sharepoint.com/sites/PLANDEMEJORAMIENTOARQUITECTURA2023-2025/Documentos%20compartidos/Forms/AllItems.aspx?id=%2Fsites%2FPLANDEMEJORAMIENTOARQUITECTURA2023%2D2025%2FDocumentos%20compartidos%2FPLAN%20DE%20MEJORAMIENTO%202023%2D2025%2FFACTOR%2005%2FF5%5FP1%2F1&amp;viewid=7b906dff%2D9fff%2D47b7%2Db387%2D041fbb839eeb" xr:uid="{D9DF2D29-771B-4C97-8457-310649941FD9}"/>
    <hyperlink ref="M20" r:id="rId5" display="https://unipamplonaedu.sharepoint.com/sites/PLANDEMEJORAMIENTOARQUITECTURA2023-2025/Documentos%20compartidos/Forms/AllItems.aspx?id=%2Fsites%2FPLANDEMEJORAMIENTOARQUITECTURA2023%2D2025%2FDocumentos%20compartidos%2FPLAN%20DE%20MEJORAMIENTO%202023%2D2025%2FFACTOR%2005%2FF5%5FP1%2F2&amp;viewid=7b906dff%2D9fff%2D47b7%2Db387%2D041fbb839eeb" xr:uid="{AA1DD726-7D40-4CC7-827C-479646DE21EA}"/>
    <hyperlink ref="M39" r:id="rId6" display="https://unipamplonaedu.sharepoint.com/sites/PLANDEMEJORAMIENTOARQUITECTURA2023-2025/Documentos%20compartidos/Forms/AllItems.aspx?id=%2Fsites%2FPLANDEMEJORAMIENTOARQUITECTURA2023%2D2025%2FDocumentos%20compartidos%2FSEGUIMIENTO%20PETICIONES%20ESTUDIANTES%2FPAMPLONA%2FSOPORTES%20ARQUITECTURA%20PAMPLONA%2F01%2FBIENESTAR&amp;viewid=7b906dff%2D9fff%2D47b7%2Db387%2D041fbb839eeb" xr:uid="{BAC08EEC-5A8A-4BF8-9128-1269C2FA4F98}"/>
    <hyperlink ref="M42" r:id="rId7" display="https://unipamplonaedu.sharepoint.com/sites/PLANDEMEJORAMIENTOARQUITECTURA2023-2025/Documentos%20compartidos/Forms/AllItems.aspx?id=%2Fsites%2FPLANDEMEJORAMIENTOARQUITECTURA2023%2D2025%2FDocumentos%20compartidos%2FSEGUIMIENTO%20PETICIONES%20ESTUDIANTES%2FPAMPLONA%2FSOPORTES%20ARQUITECTURA%20PAMPLONA%2F08&amp;viewid=7b906dff%2D9fff%2D47b7%2Db387%2D041fbb839eeb" xr:uid="{23995A29-554B-4FD8-B9C6-5A6CBE9A01F9}"/>
    <hyperlink ref="M13" r:id="rId8" display="https://arquitectura.unam.mx/coloquio-rilafeh-2019.html" xr:uid="{8DFEA034-0B9C-417D-90B5-37C1D66E9844}"/>
  </hyperlinks>
  <pageMargins left="0.7" right="0.7" top="0.75" bottom="0.75" header="0.3" footer="0.3"/>
  <pageSetup orientation="portrait" horizontalDpi="360" verticalDpi="360"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Q41"/>
  <sheetViews>
    <sheetView topLeftCell="D29" zoomScale="89" zoomScaleNormal="89" workbookViewId="0">
      <selection activeCell="P31" sqref="P31"/>
    </sheetView>
  </sheetViews>
  <sheetFormatPr defaultColWidth="11.42578125" defaultRowHeight="15"/>
  <cols>
    <col min="1" max="1" width="39.28515625" style="72" customWidth="1"/>
    <col min="2" max="2" width="44.85546875" style="72" customWidth="1"/>
    <col min="3" max="3" width="55.42578125" style="72" customWidth="1"/>
    <col min="4" max="4" width="44.42578125" style="72" customWidth="1"/>
    <col min="5" max="5" width="54.140625" style="72" customWidth="1"/>
    <col min="6" max="6" width="23.85546875" style="72" customWidth="1"/>
    <col min="7" max="7" width="22" style="72" customWidth="1"/>
    <col min="8" max="8" width="23.28515625" style="72" customWidth="1"/>
    <col min="9" max="9" width="18.4257812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56.25" customHeight="1" thickBot="1">
      <c r="A1" s="193"/>
      <c r="B1" s="208" t="s">
        <v>0</v>
      </c>
      <c r="C1" s="209"/>
      <c r="D1" s="209"/>
      <c r="E1" s="209"/>
      <c r="F1" s="209"/>
      <c r="G1" s="209"/>
      <c r="H1" s="209"/>
      <c r="I1" s="209"/>
      <c r="J1" s="209"/>
      <c r="K1" s="209"/>
      <c r="L1" s="209"/>
      <c r="M1" s="209"/>
      <c r="N1" s="209"/>
      <c r="O1" s="210"/>
      <c r="P1" s="28" t="s">
        <v>1</v>
      </c>
      <c r="Q1" s="116" t="s">
        <v>2</v>
      </c>
    </row>
    <row r="2" spans="1:17" ht="48" customHeight="1" thickBot="1">
      <c r="A2" s="294"/>
      <c r="B2" s="211"/>
      <c r="C2" s="212"/>
      <c r="D2" s="212"/>
      <c r="E2" s="212"/>
      <c r="F2" s="212"/>
      <c r="G2" s="212"/>
      <c r="H2" s="212"/>
      <c r="I2" s="212"/>
      <c r="J2" s="212"/>
      <c r="K2" s="212"/>
      <c r="L2" s="212"/>
      <c r="M2" s="212"/>
      <c r="N2" s="212"/>
      <c r="O2" s="213"/>
      <c r="P2" s="29" t="s">
        <v>3</v>
      </c>
      <c r="Q2" s="117" t="s">
        <v>4</v>
      </c>
    </row>
    <row r="3" spans="1:17" ht="16.5" thickBot="1">
      <c r="A3" s="139"/>
      <c r="B3" s="27"/>
      <c r="C3" s="27"/>
      <c r="D3" s="27"/>
      <c r="E3" s="27"/>
      <c r="F3" s="27"/>
      <c r="G3" s="27"/>
      <c r="H3" s="27"/>
      <c r="I3" s="27"/>
      <c r="J3" s="27"/>
      <c r="K3" s="27"/>
      <c r="L3" s="27"/>
      <c r="M3" s="27"/>
      <c r="N3" s="27"/>
      <c r="O3" s="27"/>
      <c r="P3" s="30"/>
      <c r="Q3" s="140"/>
    </row>
    <row r="4" spans="1:17" ht="33" customHeight="1" thickBot="1">
      <c r="A4" s="196" t="s">
        <v>450</v>
      </c>
      <c r="B4" s="197"/>
      <c r="C4" s="197"/>
      <c r="D4" s="197"/>
      <c r="E4" s="197"/>
      <c r="F4" s="197"/>
      <c r="G4" s="197"/>
      <c r="H4" s="197"/>
      <c r="I4" s="197"/>
      <c r="J4" s="197"/>
      <c r="K4" s="197"/>
      <c r="L4" s="197"/>
      <c r="M4" s="197"/>
      <c r="N4" s="197"/>
      <c r="O4" s="197"/>
      <c r="P4" s="197"/>
      <c r="Q4" s="198"/>
    </row>
    <row r="5" spans="1:17" ht="51.75" customHeight="1" thickBot="1">
      <c r="A5" s="199" t="s">
        <v>451</v>
      </c>
      <c r="B5" s="200"/>
      <c r="C5" s="200"/>
      <c r="D5" s="200"/>
      <c r="E5" s="200"/>
      <c r="F5" s="200"/>
      <c r="G5" s="200"/>
      <c r="H5" s="200"/>
      <c r="I5" s="200"/>
      <c r="J5" s="200"/>
      <c r="K5" s="200"/>
      <c r="L5" s="201"/>
      <c r="M5" s="199" t="s">
        <v>14</v>
      </c>
      <c r="N5" s="200"/>
      <c r="O5" s="200"/>
      <c r="P5" s="200"/>
      <c r="Q5" s="62"/>
    </row>
    <row r="6" spans="1:17" ht="143.25" customHeight="1" thickBot="1">
      <c r="A6" s="46" t="s">
        <v>15</v>
      </c>
      <c r="B6" s="47" t="s">
        <v>16</v>
      </c>
      <c r="C6" s="47" t="s">
        <v>17</v>
      </c>
      <c r="D6" s="47" t="s">
        <v>18</v>
      </c>
      <c r="E6" s="47" t="s">
        <v>19</v>
      </c>
      <c r="F6" s="47" t="s">
        <v>20</v>
      </c>
      <c r="G6" s="47" t="s">
        <v>21</v>
      </c>
      <c r="H6" s="47" t="s">
        <v>22</v>
      </c>
      <c r="I6" s="47" t="s">
        <v>23</v>
      </c>
      <c r="J6" s="47" t="s">
        <v>24</v>
      </c>
      <c r="K6" s="47" t="s">
        <v>25</v>
      </c>
      <c r="L6" s="47" t="s">
        <v>26</v>
      </c>
      <c r="M6" s="48" t="s">
        <v>27</v>
      </c>
      <c r="N6" s="48" t="s">
        <v>28</v>
      </c>
      <c r="O6" s="48" t="s">
        <v>29</v>
      </c>
      <c r="P6" s="48" t="s">
        <v>30</v>
      </c>
      <c r="Q6" s="49" t="s">
        <v>31</v>
      </c>
    </row>
    <row r="7" spans="1:17" ht="94.5" customHeight="1" thickBot="1">
      <c r="A7" s="271" t="s">
        <v>452</v>
      </c>
      <c r="B7" s="271" t="s">
        <v>453</v>
      </c>
      <c r="C7" s="271" t="s">
        <v>454</v>
      </c>
      <c r="D7" s="271" t="s">
        <v>455</v>
      </c>
      <c r="E7" s="63" t="s">
        <v>456</v>
      </c>
      <c r="F7" s="63" t="s">
        <v>457</v>
      </c>
      <c r="G7" s="63" t="s">
        <v>458</v>
      </c>
      <c r="H7" s="64">
        <v>0</v>
      </c>
      <c r="I7" s="63" t="s">
        <v>459</v>
      </c>
      <c r="J7" s="63" t="s">
        <v>40</v>
      </c>
      <c r="K7" s="65">
        <v>45139</v>
      </c>
      <c r="L7" s="65">
        <v>45870</v>
      </c>
      <c r="M7" s="63"/>
      <c r="N7" s="43">
        <f>(100/$E$19)</f>
        <v>8.3333333333333339</v>
      </c>
      <c r="O7" s="44">
        <v>0</v>
      </c>
      <c r="P7" s="45">
        <f>(N7*O7)/100</f>
        <v>0</v>
      </c>
      <c r="Q7" s="233" t="s">
        <v>460</v>
      </c>
    </row>
    <row r="8" spans="1:17" ht="94.5" customHeight="1">
      <c r="A8" s="232"/>
      <c r="B8" s="232"/>
      <c r="C8" s="232"/>
      <c r="D8" s="232"/>
      <c r="E8" s="67" t="s">
        <v>461</v>
      </c>
      <c r="F8" s="67" t="s">
        <v>462</v>
      </c>
      <c r="G8" s="67" t="s">
        <v>458</v>
      </c>
      <c r="H8" s="68">
        <v>0</v>
      </c>
      <c r="I8" s="67" t="s">
        <v>412</v>
      </c>
      <c r="J8" s="63" t="s">
        <v>40</v>
      </c>
      <c r="K8" s="65">
        <v>45139</v>
      </c>
      <c r="L8" s="65">
        <v>45870</v>
      </c>
      <c r="M8" s="67" t="s">
        <v>463</v>
      </c>
      <c r="N8" s="43">
        <f t="shared" ref="N8:N18" si="0">(100/$E$19)</f>
        <v>8.3333333333333339</v>
      </c>
      <c r="O8" s="44">
        <v>0.8</v>
      </c>
      <c r="P8" s="45">
        <f t="shared" ref="P8:P18" si="1">(N8*O8)/100</f>
        <v>6.666666666666668E-2</v>
      </c>
      <c r="Q8" s="240"/>
    </row>
    <row r="9" spans="1:17" ht="94.5" customHeight="1">
      <c r="A9" s="232"/>
      <c r="B9" s="232"/>
      <c r="C9" s="232"/>
      <c r="D9" s="233"/>
      <c r="E9" s="67" t="s">
        <v>464</v>
      </c>
      <c r="F9" s="67" t="s">
        <v>465</v>
      </c>
      <c r="G9" s="67" t="s">
        <v>144</v>
      </c>
      <c r="H9" s="68">
        <v>0</v>
      </c>
      <c r="I9" s="67" t="s">
        <v>412</v>
      </c>
      <c r="J9" s="63" t="s">
        <v>40</v>
      </c>
      <c r="K9" s="65">
        <v>45139</v>
      </c>
      <c r="L9" s="65">
        <v>45870</v>
      </c>
      <c r="M9" s="67" t="s">
        <v>466</v>
      </c>
      <c r="N9" s="43">
        <f t="shared" si="0"/>
        <v>8.3333333333333339</v>
      </c>
      <c r="O9" s="44">
        <v>0.8</v>
      </c>
      <c r="P9" s="45">
        <f t="shared" ref="P9" si="2">(N9*O9)/100</f>
        <v>6.666666666666668E-2</v>
      </c>
      <c r="Q9" s="240"/>
    </row>
    <row r="10" spans="1:17" ht="90.75" customHeight="1">
      <c r="A10" s="232"/>
      <c r="B10" s="232"/>
      <c r="C10" s="232"/>
      <c r="D10" s="231" t="s">
        <v>467</v>
      </c>
      <c r="E10" s="67" t="s">
        <v>468</v>
      </c>
      <c r="F10" s="67" t="s">
        <v>469</v>
      </c>
      <c r="G10" s="67" t="s">
        <v>458</v>
      </c>
      <c r="H10" s="68">
        <v>0</v>
      </c>
      <c r="I10" s="67" t="s">
        <v>342</v>
      </c>
      <c r="J10" s="63" t="s">
        <v>40</v>
      </c>
      <c r="K10" s="65">
        <v>45139</v>
      </c>
      <c r="L10" s="65">
        <v>45870</v>
      </c>
      <c r="M10" s="67" t="s">
        <v>470</v>
      </c>
      <c r="N10" s="43">
        <f t="shared" si="0"/>
        <v>8.3333333333333339</v>
      </c>
      <c r="O10" s="44">
        <v>1</v>
      </c>
      <c r="P10" s="45">
        <f t="shared" si="1"/>
        <v>8.3333333333333343E-2</v>
      </c>
      <c r="Q10" s="240"/>
    </row>
    <row r="11" spans="1:17" ht="108" customHeight="1">
      <c r="A11" s="233"/>
      <c r="B11" s="233"/>
      <c r="C11" s="233"/>
      <c r="D11" s="233"/>
      <c r="E11" s="67" t="s">
        <v>471</v>
      </c>
      <c r="F11" s="67" t="s">
        <v>469</v>
      </c>
      <c r="G11" s="67" t="s">
        <v>458</v>
      </c>
      <c r="H11" s="68">
        <v>0</v>
      </c>
      <c r="I11" s="67" t="s">
        <v>342</v>
      </c>
      <c r="J11" s="63" t="s">
        <v>40</v>
      </c>
      <c r="K11" s="65">
        <v>45139</v>
      </c>
      <c r="L11" s="65">
        <v>45870</v>
      </c>
      <c r="M11" s="67" t="s">
        <v>472</v>
      </c>
      <c r="N11" s="43">
        <f t="shared" si="0"/>
        <v>8.3333333333333339</v>
      </c>
      <c r="O11" s="44">
        <v>0.8</v>
      </c>
      <c r="P11" s="45">
        <f t="shared" ref="P11" si="3">(N11*O11)/100</f>
        <v>6.666666666666668E-2</v>
      </c>
      <c r="Q11" s="240"/>
    </row>
    <row r="12" spans="1:17" ht="119.25" customHeight="1">
      <c r="A12" s="240" t="s">
        <v>473</v>
      </c>
      <c r="B12" s="187" t="s">
        <v>474</v>
      </c>
      <c r="C12" s="187" t="s">
        <v>475</v>
      </c>
      <c r="D12" s="187" t="s">
        <v>476</v>
      </c>
      <c r="E12" s="67" t="s">
        <v>477</v>
      </c>
      <c r="F12" s="67" t="s">
        <v>478</v>
      </c>
      <c r="G12" s="67" t="s">
        <v>126</v>
      </c>
      <c r="H12" s="68">
        <v>4570000</v>
      </c>
      <c r="I12" s="67" t="s">
        <v>412</v>
      </c>
      <c r="J12" s="63" t="s">
        <v>40</v>
      </c>
      <c r="K12" s="65">
        <v>45139</v>
      </c>
      <c r="L12" s="65">
        <v>45870</v>
      </c>
      <c r="M12" s="164" t="s">
        <v>479</v>
      </c>
      <c r="N12" s="43">
        <f>(100/$E$19)</f>
        <v>8.3333333333333339</v>
      </c>
      <c r="O12" s="44">
        <v>0.7</v>
      </c>
      <c r="P12" s="45">
        <f t="shared" si="1"/>
        <v>5.8333333333333327E-2</v>
      </c>
      <c r="Q12" s="240"/>
    </row>
    <row r="13" spans="1:17" ht="119.25" customHeight="1">
      <c r="A13" s="240"/>
      <c r="B13" s="188"/>
      <c r="C13" s="188"/>
      <c r="D13" s="188"/>
      <c r="E13" s="67" t="s">
        <v>480</v>
      </c>
      <c r="F13" s="67" t="s">
        <v>481</v>
      </c>
      <c r="G13" s="67" t="s">
        <v>126</v>
      </c>
      <c r="H13" s="68"/>
      <c r="I13" s="67" t="s">
        <v>412</v>
      </c>
      <c r="J13" s="63" t="s">
        <v>40</v>
      </c>
      <c r="K13" s="65">
        <v>45139</v>
      </c>
      <c r="L13" s="65">
        <v>45870</v>
      </c>
      <c r="M13" s="163" t="s">
        <v>482</v>
      </c>
      <c r="N13" s="43">
        <f t="shared" si="0"/>
        <v>8.3333333333333339</v>
      </c>
      <c r="O13" s="44">
        <v>1</v>
      </c>
      <c r="P13" s="45">
        <f t="shared" si="1"/>
        <v>8.3333333333333343E-2</v>
      </c>
      <c r="Q13" s="240"/>
    </row>
    <row r="14" spans="1:17" ht="94.5" customHeight="1">
      <c r="A14" s="240"/>
      <c r="B14" s="240" t="s">
        <v>483</v>
      </c>
      <c r="C14" s="240" t="s">
        <v>484</v>
      </c>
      <c r="D14" s="240" t="s">
        <v>485</v>
      </c>
      <c r="E14" s="67" t="s">
        <v>486</v>
      </c>
      <c r="F14" s="67" t="s">
        <v>487</v>
      </c>
      <c r="G14" s="67" t="s">
        <v>488</v>
      </c>
      <c r="H14" s="68">
        <v>0</v>
      </c>
      <c r="I14" s="67" t="s">
        <v>459</v>
      </c>
      <c r="J14" s="63" t="s">
        <v>40</v>
      </c>
      <c r="K14" s="65">
        <v>45139</v>
      </c>
      <c r="L14" s="65">
        <v>45870</v>
      </c>
      <c r="M14" s="164" t="s">
        <v>489</v>
      </c>
      <c r="N14" s="43">
        <f t="shared" si="0"/>
        <v>8.3333333333333339</v>
      </c>
      <c r="O14" s="44">
        <v>0.8</v>
      </c>
      <c r="P14" s="45">
        <f t="shared" si="1"/>
        <v>6.666666666666668E-2</v>
      </c>
      <c r="Q14" s="240"/>
    </row>
    <row r="15" spans="1:17" ht="409.6">
      <c r="A15" s="240"/>
      <c r="B15" s="240"/>
      <c r="C15" s="240"/>
      <c r="D15" s="240"/>
      <c r="E15" s="67" t="s">
        <v>490</v>
      </c>
      <c r="F15" s="67" t="s">
        <v>491</v>
      </c>
      <c r="G15" s="67" t="s">
        <v>492</v>
      </c>
      <c r="H15" s="68">
        <v>0</v>
      </c>
      <c r="I15" s="67" t="s">
        <v>459</v>
      </c>
      <c r="J15" s="63" t="s">
        <v>40</v>
      </c>
      <c r="K15" s="65">
        <v>45139</v>
      </c>
      <c r="L15" s="65">
        <v>45870</v>
      </c>
      <c r="M15" s="150" t="s">
        <v>493</v>
      </c>
      <c r="N15" s="43">
        <f t="shared" si="0"/>
        <v>8.3333333333333339</v>
      </c>
      <c r="O15" s="44">
        <v>0.5</v>
      </c>
      <c r="P15" s="45">
        <f t="shared" si="1"/>
        <v>4.1666666666666671E-2</v>
      </c>
      <c r="Q15" s="240"/>
    </row>
    <row r="16" spans="1:17" ht="92.25" customHeight="1">
      <c r="A16" s="240"/>
      <c r="B16" s="240" t="s">
        <v>494</v>
      </c>
      <c r="C16" s="240" t="s">
        <v>495</v>
      </c>
      <c r="D16" s="240" t="s">
        <v>496</v>
      </c>
      <c r="E16" s="67" t="s">
        <v>497</v>
      </c>
      <c r="F16" s="67" t="s">
        <v>498</v>
      </c>
      <c r="G16" s="67" t="s">
        <v>499</v>
      </c>
      <c r="H16" s="68">
        <v>0</v>
      </c>
      <c r="I16" s="67" t="s">
        <v>500</v>
      </c>
      <c r="J16" s="63" t="s">
        <v>40</v>
      </c>
      <c r="K16" s="65">
        <v>45139</v>
      </c>
      <c r="L16" s="65">
        <v>45870</v>
      </c>
      <c r="M16" s="174" t="s">
        <v>501</v>
      </c>
      <c r="N16" s="43">
        <f t="shared" si="0"/>
        <v>8.3333333333333339</v>
      </c>
      <c r="O16" s="44">
        <v>0.9</v>
      </c>
      <c r="P16" s="45">
        <f t="shared" si="1"/>
        <v>7.5000000000000011E-2</v>
      </c>
      <c r="Q16" s="240"/>
    </row>
    <row r="17" spans="1:17" ht="298.5" customHeight="1">
      <c r="A17" s="240"/>
      <c r="B17" s="240"/>
      <c r="C17" s="240"/>
      <c r="D17" s="240"/>
      <c r="E17" s="67" t="s">
        <v>502</v>
      </c>
      <c r="F17" s="67" t="s">
        <v>503</v>
      </c>
      <c r="G17" s="67" t="s">
        <v>499</v>
      </c>
      <c r="H17" s="68">
        <v>4570000</v>
      </c>
      <c r="I17" s="67" t="s">
        <v>500</v>
      </c>
      <c r="J17" s="63" t="s">
        <v>40</v>
      </c>
      <c r="K17" s="65">
        <v>45139</v>
      </c>
      <c r="L17" s="65">
        <v>45870</v>
      </c>
      <c r="M17" s="164" t="s">
        <v>504</v>
      </c>
      <c r="N17" s="43">
        <f>(100/$E$19)</f>
        <v>8.3333333333333339</v>
      </c>
      <c r="O17" s="44">
        <v>0.5</v>
      </c>
      <c r="P17" s="45">
        <f t="shared" si="1"/>
        <v>4.1666666666666671E-2</v>
      </c>
      <c r="Q17" s="240"/>
    </row>
    <row r="18" spans="1:17" ht="114" customHeight="1">
      <c r="A18" s="240"/>
      <c r="B18" s="240"/>
      <c r="C18" s="240"/>
      <c r="D18" s="240"/>
      <c r="E18" s="67" t="s">
        <v>505</v>
      </c>
      <c r="F18" s="67" t="s">
        <v>506</v>
      </c>
      <c r="G18" s="67" t="s">
        <v>499</v>
      </c>
      <c r="H18" s="68">
        <v>0</v>
      </c>
      <c r="I18" s="67" t="s">
        <v>459</v>
      </c>
      <c r="J18" s="63" t="s">
        <v>40</v>
      </c>
      <c r="K18" s="65">
        <v>45139</v>
      </c>
      <c r="L18" s="65">
        <v>45870</v>
      </c>
      <c r="M18" s="67" t="s">
        <v>507</v>
      </c>
      <c r="N18" s="43">
        <f t="shared" si="0"/>
        <v>8.3333333333333339</v>
      </c>
      <c r="O18" s="44">
        <v>0.7</v>
      </c>
      <c r="P18" s="45">
        <f t="shared" si="1"/>
        <v>5.8333333333333327E-2</v>
      </c>
      <c r="Q18" s="240"/>
    </row>
    <row r="19" spans="1:17" ht="16.5" thickTop="1" thickBot="1">
      <c r="A19" s="70"/>
      <c r="B19" s="70"/>
      <c r="C19" s="70"/>
      <c r="D19" s="70"/>
      <c r="E19" s="66">
        <f>COUNTA(E7:E18)</f>
        <v>12</v>
      </c>
      <c r="F19" s="70"/>
      <c r="G19" s="70"/>
      <c r="H19" s="70"/>
      <c r="I19" s="70"/>
      <c r="J19" s="70"/>
      <c r="K19" s="70"/>
      <c r="L19" s="70"/>
      <c r="M19" s="70"/>
      <c r="N19" s="105">
        <f>SUM(N7:N18)</f>
        <v>99.999999999999986</v>
      </c>
      <c r="O19" s="106" t="s">
        <v>103</v>
      </c>
      <c r="P19" s="107">
        <f>SUM(P7:P18)</f>
        <v>0.70833333333333337</v>
      </c>
    </row>
    <row r="20" spans="1:17" ht="15.75" thickTop="1">
      <c r="A20" s="70"/>
      <c r="B20" s="70"/>
      <c r="C20" s="70"/>
      <c r="D20" s="70"/>
      <c r="E20" s="70"/>
      <c r="F20" s="70"/>
      <c r="G20" s="70"/>
      <c r="H20" s="70"/>
      <c r="I20" s="70"/>
      <c r="J20" s="70"/>
      <c r="K20" s="70"/>
      <c r="L20" s="70"/>
      <c r="M20" s="70"/>
      <c r="N20" s="16"/>
      <c r="O20" s="15"/>
      <c r="P20" s="17"/>
    </row>
    <row r="21" spans="1:17" ht="15.75" thickBot="1"/>
    <row r="22" spans="1:17" ht="14.45" customHeight="1">
      <c r="A22" s="192" t="s">
        <v>104</v>
      </c>
      <c r="B22" s="298"/>
      <c r="C22" s="298"/>
      <c r="D22" s="298"/>
      <c r="E22" s="298"/>
      <c r="F22" s="298"/>
      <c r="G22" s="298"/>
      <c r="H22" s="298"/>
      <c r="I22" s="298"/>
      <c r="J22" s="214">
        <f>SUM(H7:H18)</f>
        <v>9140000</v>
      </c>
      <c r="K22" s="215"/>
      <c r="L22" s="215"/>
      <c r="M22" s="215"/>
      <c r="N22" s="215"/>
      <c r="O22" s="215"/>
      <c r="P22" s="215"/>
      <c r="Q22" s="216"/>
    </row>
    <row r="23" spans="1:17" ht="15.75" thickBot="1">
      <c r="A23" s="299"/>
      <c r="B23" s="300"/>
      <c r="C23" s="300"/>
      <c r="D23" s="300"/>
      <c r="E23" s="300"/>
      <c r="F23" s="300"/>
      <c r="G23" s="300"/>
      <c r="H23" s="300"/>
      <c r="I23" s="300"/>
      <c r="J23" s="217"/>
      <c r="K23" s="218"/>
      <c r="L23" s="218"/>
      <c r="M23" s="218"/>
      <c r="N23" s="218"/>
      <c r="O23" s="218"/>
      <c r="P23" s="218"/>
      <c r="Q23" s="219"/>
    </row>
    <row r="26" spans="1:17" ht="15.75" thickBot="1"/>
    <row r="27" spans="1:17" ht="83.1" customHeight="1" thickBot="1">
      <c r="A27" s="199" t="s">
        <v>508</v>
      </c>
      <c r="B27" s="200"/>
      <c r="C27" s="200"/>
      <c r="D27" s="200"/>
      <c r="E27" s="200"/>
      <c r="F27" s="200"/>
      <c r="G27" s="200"/>
      <c r="H27" s="200"/>
      <c r="I27" s="200"/>
      <c r="J27" s="200"/>
      <c r="K27" s="200"/>
      <c r="L27" s="201"/>
      <c r="M27" s="199" t="s">
        <v>14</v>
      </c>
      <c r="N27" s="200"/>
      <c r="O27" s="200"/>
      <c r="P27" s="200"/>
      <c r="Q27" s="62"/>
    </row>
    <row r="28" spans="1:17" ht="48" thickBot="1">
      <c r="A28" s="46" t="s">
        <v>15</v>
      </c>
      <c r="B28" s="47" t="s">
        <v>16</v>
      </c>
      <c r="C28" s="47" t="s">
        <v>17</v>
      </c>
      <c r="D28" s="47" t="s">
        <v>18</v>
      </c>
      <c r="E28" s="47" t="s">
        <v>19</v>
      </c>
      <c r="F28" s="47" t="s">
        <v>20</v>
      </c>
      <c r="G28" s="47" t="s">
        <v>21</v>
      </c>
      <c r="H28" s="47" t="s">
        <v>22</v>
      </c>
      <c r="I28" s="47" t="s">
        <v>23</v>
      </c>
      <c r="J28" s="47" t="s">
        <v>24</v>
      </c>
      <c r="K28" s="47" t="s">
        <v>25</v>
      </c>
      <c r="L28" s="47" t="s">
        <v>26</v>
      </c>
      <c r="M28" s="48" t="s">
        <v>27</v>
      </c>
      <c r="N28" s="48" t="s">
        <v>28</v>
      </c>
      <c r="O28" s="48" t="s">
        <v>29</v>
      </c>
      <c r="P28" s="48" t="s">
        <v>30</v>
      </c>
      <c r="Q28" s="49" t="s">
        <v>31</v>
      </c>
    </row>
    <row r="29" spans="1:17" ht="240" customHeight="1">
      <c r="A29" s="233" t="s">
        <v>509</v>
      </c>
      <c r="B29" s="233" t="s">
        <v>510</v>
      </c>
      <c r="C29" s="233" t="s">
        <v>511</v>
      </c>
      <c r="D29" s="233" t="s">
        <v>512</v>
      </c>
      <c r="E29" s="63" t="s">
        <v>513</v>
      </c>
      <c r="F29" s="63" t="s">
        <v>514</v>
      </c>
      <c r="G29" s="63" t="s">
        <v>492</v>
      </c>
      <c r="H29" s="64">
        <v>0</v>
      </c>
      <c r="I29" s="63" t="s">
        <v>515</v>
      </c>
      <c r="J29" s="63" t="s">
        <v>516</v>
      </c>
      <c r="K29" s="65">
        <v>45139</v>
      </c>
      <c r="L29" s="65">
        <v>45870</v>
      </c>
      <c r="M29" s="175" t="s">
        <v>517</v>
      </c>
      <c r="N29" s="43">
        <f>(100/$E$33)</f>
        <v>25</v>
      </c>
      <c r="O29" s="44">
        <v>1</v>
      </c>
      <c r="P29" s="45">
        <f>(N29*O29)/100</f>
        <v>0.25</v>
      </c>
      <c r="Q29" s="233" t="s">
        <v>460</v>
      </c>
    </row>
    <row r="30" spans="1:17" ht="192" customHeight="1">
      <c r="A30" s="240"/>
      <c r="B30" s="240"/>
      <c r="C30" s="240"/>
      <c r="D30" s="240"/>
      <c r="E30" s="67" t="s">
        <v>518</v>
      </c>
      <c r="F30" s="67" t="s">
        <v>519</v>
      </c>
      <c r="G30" s="67" t="s">
        <v>492</v>
      </c>
      <c r="H30" s="68">
        <v>19040000</v>
      </c>
      <c r="I30" s="67" t="s">
        <v>342</v>
      </c>
      <c r="J30" s="67" t="s">
        <v>516</v>
      </c>
      <c r="K30" s="65">
        <v>45139</v>
      </c>
      <c r="L30" s="65">
        <v>45870</v>
      </c>
      <c r="M30" s="176" t="s">
        <v>520</v>
      </c>
      <c r="N30" s="43">
        <f t="shared" ref="N30:N32" si="4">(100/$E$33)</f>
        <v>25</v>
      </c>
      <c r="O30" s="41">
        <v>0.7</v>
      </c>
      <c r="P30" s="45">
        <f t="shared" ref="P30:P32" si="5">(N30*O30)/100</f>
        <v>0.17499999999999999</v>
      </c>
      <c r="Q30" s="240"/>
    </row>
    <row r="31" spans="1:17" ht="153" customHeight="1">
      <c r="A31" s="240"/>
      <c r="B31" s="240" t="s">
        <v>521</v>
      </c>
      <c r="C31" s="240" t="s">
        <v>522</v>
      </c>
      <c r="D31" s="240" t="s">
        <v>523</v>
      </c>
      <c r="E31" s="67" t="s">
        <v>524</v>
      </c>
      <c r="F31" s="67" t="s">
        <v>525</v>
      </c>
      <c r="G31" s="67" t="s">
        <v>492</v>
      </c>
      <c r="H31" s="68">
        <v>0</v>
      </c>
      <c r="I31" s="67" t="s">
        <v>515</v>
      </c>
      <c r="J31" s="67" t="s">
        <v>516</v>
      </c>
      <c r="K31" s="65">
        <v>45139</v>
      </c>
      <c r="L31" s="65">
        <v>45870</v>
      </c>
      <c r="M31" s="148" t="s">
        <v>526</v>
      </c>
      <c r="N31" s="43">
        <f t="shared" si="4"/>
        <v>25</v>
      </c>
      <c r="O31" s="41">
        <v>0.8</v>
      </c>
      <c r="P31" s="45">
        <f t="shared" si="5"/>
        <v>0.2</v>
      </c>
      <c r="Q31" s="240"/>
    </row>
    <row r="32" spans="1:17" ht="98.25" customHeight="1">
      <c r="A32" s="240"/>
      <c r="B32" s="240"/>
      <c r="C32" s="240"/>
      <c r="D32" s="240"/>
      <c r="E32" s="67" t="s">
        <v>527</v>
      </c>
      <c r="F32" s="67" t="s">
        <v>528</v>
      </c>
      <c r="G32" s="67" t="s">
        <v>492</v>
      </c>
      <c r="H32" s="68">
        <v>4165000</v>
      </c>
      <c r="I32" s="67" t="s">
        <v>459</v>
      </c>
      <c r="J32" s="67" t="s">
        <v>516</v>
      </c>
      <c r="K32" s="65">
        <v>45139</v>
      </c>
      <c r="L32" s="65">
        <v>45870</v>
      </c>
      <c r="M32" s="67"/>
      <c r="N32" s="43">
        <f t="shared" si="4"/>
        <v>25</v>
      </c>
      <c r="O32" s="41">
        <v>0.8</v>
      </c>
      <c r="P32" s="45">
        <f t="shared" si="5"/>
        <v>0.2</v>
      </c>
      <c r="Q32" s="240"/>
    </row>
    <row r="33" spans="1:17" ht="16.5" thickTop="1" thickBot="1">
      <c r="A33" s="70"/>
      <c r="B33" s="70"/>
      <c r="C33" s="70"/>
      <c r="D33" s="70"/>
      <c r="E33" s="66">
        <f>COUNTA(E29:E32)</f>
        <v>4</v>
      </c>
      <c r="F33" s="70"/>
      <c r="G33" s="70"/>
      <c r="H33" s="70"/>
      <c r="I33" s="70"/>
      <c r="J33" s="70"/>
      <c r="K33" s="70"/>
      <c r="L33" s="70"/>
      <c r="M33" s="70"/>
      <c r="N33" s="105">
        <f>SUM(N29:N32)</f>
        <v>100</v>
      </c>
      <c r="O33" s="106" t="s">
        <v>103</v>
      </c>
      <c r="P33" s="107">
        <f>SUM(P29:P32)</f>
        <v>0.82499999999999996</v>
      </c>
    </row>
    <row r="34" spans="1:17" ht="15.75" thickTop="1">
      <c r="A34" s="70"/>
      <c r="B34" s="70"/>
      <c r="C34" s="70"/>
      <c r="D34" s="70"/>
      <c r="E34" s="70"/>
      <c r="F34" s="70"/>
      <c r="G34" s="70"/>
      <c r="H34" s="70"/>
      <c r="I34" s="70"/>
      <c r="J34" s="70"/>
      <c r="K34" s="70"/>
      <c r="L34" s="70"/>
      <c r="M34" s="70"/>
      <c r="N34" s="16"/>
      <c r="O34" s="15"/>
      <c r="P34" s="17"/>
    </row>
    <row r="35" spans="1:17" ht="11.1" customHeight="1" thickBot="1"/>
    <row r="36" spans="1:17" ht="14.45" customHeight="1">
      <c r="A36" s="192" t="s">
        <v>104</v>
      </c>
      <c r="B36" s="298"/>
      <c r="C36" s="298"/>
      <c r="D36" s="298"/>
      <c r="E36" s="298"/>
      <c r="F36" s="298"/>
      <c r="G36" s="298"/>
      <c r="H36" s="298"/>
      <c r="I36" s="298"/>
      <c r="J36" s="214">
        <f>SUM(H29:H32)</f>
        <v>23205000</v>
      </c>
      <c r="K36" s="215"/>
      <c r="L36" s="215"/>
      <c r="M36" s="215"/>
      <c r="N36" s="215"/>
      <c r="O36" s="215"/>
      <c r="P36" s="215"/>
      <c r="Q36" s="216"/>
    </row>
    <row r="37" spans="1:17" ht="15.75" thickBot="1">
      <c r="A37" s="299"/>
      <c r="B37" s="300"/>
      <c r="C37" s="300"/>
      <c r="D37" s="300"/>
      <c r="E37" s="300"/>
      <c r="F37" s="300"/>
      <c r="G37" s="300"/>
      <c r="H37" s="300"/>
      <c r="I37" s="300"/>
      <c r="J37" s="217"/>
      <c r="K37" s="218"/>
      <c r="L37" s="218"/>
      <c r="M37" s="218"/>
      <c r="N37" s="218"/>
      <c r="O37" s="218"/>
      <c r="P37" s="218"/>
      <c r="Q37" s="219"/>
    </row>
    <row r="39" spans="1:17" ht="15.75" thickBot="1"/>
    <row r="40" spans="1:17">
      <c r="A40" s="192" t="s">
        <v>106</v>
      </c>
      <c r="B40" s="298"/>
      <c r="C40" s="298"/>
      <c r="D40" s="298"/>
      <c r="E40" s="298"/>
      <c r="F40" s="298"/>
      <c r="G40" s="298"/>
      <c r="H40" s="298"/>
      <c r="I40" s="298"/>
      <c r="J40" s="214">
        <f>SUM(J22,J36)</f>
        <v>32345000</v>
      </c>
      <c r="K40" s="215"/>
      <c r="L40" s="215"/>
      <c r="M40" s="215"/>
      <c r="N40" s="215"/>
      <c r="O40" s="215"/>
      <c r="P40" s="215"/>
      <c r="Q40" s="216"/>
    </row>
    <row r="41" spans="1:17" ht="15.75" thickBot="1">
      <c r="A41" s="299"/>
      <c r="B41" s="300"/>
      <c r="C41" s="300"/>
      <c r="D41" s="300"/>
      <c r="E41" s="300"/>
      <c r="F41" s="300"/>
      <c r="G41" s="300"/>
      <c r="H41" s="300"/>
      <c r="I41" s="300"/>
      <c r="J41" s="217"/>
      <c r="K41" s="218"/>
      <c r="L41" s="218"/>
      <c r="M41" s="218"/>
      <c r="N41" s="218"/>
      <c r="O41" s="218"/>
      <c r="P41" s="218"/>
      <c r="Q41" s="219"/>
    </row>
  </sheetData>
  <mergeCells count="37">
    <mergeCell ref="D16:D18"/>
    <mergeCell ref="Q7:Q18"/>
    <mergeCell ref="D14:D15"/>
    <mergeCell ref="C14:C15"/>
    <mergeCell ref="D10:D11"/>
    <mergeCell ref="D12:D13"/>
    <mergeCell ref="D7:D9"/>
    <mergeCell ref="A40:I41"/>
    <mergeCell ref="J40:Q41"/>
    <mergeCell ref="A22:I23"/>
    <mergeCell ref="J22:Q23"/>
    <mergeCell ref="A27:L27"/>
    <mergeCell ref="M27:P27"/>
    <mergeCell ref="A36:I37"/>
    <mergeCell ref="J36:Q37"/>
    <mergeCell ref="B29:B30"/>
    <mergeCell ref="B31:B32"/>
    <mergeCell ref="A29:A32"/>
    <mergeCell ref="D31:D32"/>
    <mergeCell ref="D29:D30"/>
    <mergeCell ref="C29:C30"/>
    <mergeCell ref="C31:C32"/>
    <mergeCell ref="Q29:Q32"/>
    <mergeCell ref="A1:A2"/>
    <mergeCell ref="B1:O2"/>
    <mergeCell ref="A4:Q4"/>
    <mergeCell ref="A5:L5"/>
    <mergeCell ref="M5:P5"/>
    <mergeCell ref="A7:A11"/>
    <mergeCell ref="B7:B11"/>
    <mergeCell ref="C7:C11"/>
    <mergeCell ref="B12:B13"/>
    <mergeCell ref="C12:C13"/>
    <mergeCell ref="A12:A18"/>
    <mergeCell ref="B14:B15"/>
    <mergeCell ref="B16:B18"/>
    <mergeCell ref="C16:C18"/>
  </mergeCells>
  <conditionalFormatting sqref="O7:O18">
    <cfRule type="iconSet" priority="17">
      <iconSet iconSet="3Symbols">
        <cfvo type="percent" val="0"/>
        <cfvo type="num" val="0.55000000000000004"/>
        <cfvo type="num" val="0.8"/>
      </iconSet>
    </cfRule>
  </conditionalFormatting>
  <conditionalFormatting sqref="O19">
    <cfRule type="iconSet" priority="4">
      <iconSet iconSet="3Symbols">
        <cfvo type="percent" val="0"/>
        <cfvo type="num" val="0.55000000000000004"/>
        <cfvo type="num" val="0.8"/>
      </iconSet>
    </cfRule>
  </conditionalFormatting>
  <conditionalFormatting sqref="O20">
    <cfRule type="iconSet" priority="8">
      <iconSet iconSet="3Symbols">
        <cfvo type="percent" val="0"/>
        <cfvo type="num" val="0.55000000000000004"/>
        <cfvo type="num" val="0.8"/>
      </iconSet>
    </cfRule>
  </conditionalFormatting>
  <conditionalFormatting sqref="O29:O32">
    <cfRule type="iconSet" priority="18">
      <iconSet iconSet="3Symbols">
        <cfvo type="percent" val="0"/>
        <cfvo type="num" val="0.55000000000000004"/>
        <cfvo type="num" val="0.8"/>
      </iconSet>
    </cfRule>
  </conditionalFormatting>
  <conditionalFormatting sqref="O33">
    <cfRule type="iconSet" priority="1">
      <iconSet iconSet="3Symbols">
        <cfvo type="percent" val="0"/>
        <cfvo type="num" val="0.55000000000000004"/>
        <cfvo type="num" val="0.8"/>
      </iconSet>
    </cfRule>
  </conditionalFormatting>
  <conditionalFormatting sqref="O34">
    <cfRule type="iconSet" priority="3">
      <iconSet iconSet="3Symbols">
        <cfvo type="percent" val="0"/>
        <cfvo type="num" val="0.55000000000000004"/>
        <cfvo type="num" val="0.8"/>
      </iconSet>
    </cfRule>
  </conditionalFormatting>
  <hyperlinks>
    <hyperlink ref="M12" r:id="rId1" display="https://unipamplonaedu.sharepoint.com/sites/PLANDEMEJORAMIENTOARQUITECTURA2023-2025/Documentos%20compartidos/Forms/AllItems.aspx?id=%2Fsites%2FPLANDEMEJORAMIENTOARQUITECTURA2023%2D2025%2FDocumentos%20compartidos%2FSEGUIMIENTO%20PETICIONES%20ESTUDIANTES%2FPAMPLONA%2FSOPORTES%20ARQUITECTURA%20PAMPLONA%2F08&amp;viewid=7b906dff%2D9fff%2D47b7%2Db387%2D041fbb839eeb" xr:uid="{3556153A-3EF0-45BD-950A-8DD97E6BC8CD}"/>
    <hyperlink ref="M14" r:id="rId2" display="https://unipamplonaedu.sharepoint.com/sites/PLANDEMEJORAMIENTOARQUITECTURA2023-2025/Documentos%20compartidos/Forms/AllItems.aspx?id=%2Fsites%2FPLANDEMEJORAMIENTOARQUITECTURA2023%2D2025%2FDocumentos%20compartidos%2FSEGUIMIENTO%20PETICIONES%20ESTUDIANTES%2FPAMPLONA%2FSOPORTES%20ARQUITECTURA%20PAMPLONA%2F01%2FBIENESTAR&amp;viewid=7b906dff%2D9fff%2D47b7%2Db387%2D041fbb839eeb" xr:uid="{097DE68B-5CDC-4E85-8346-1EC38F045DAA}"/>
    <hyperlink ref="M15" r:id="rId3" display="https://unipamplonaedu.sharepoint.com/sites/PLANDEMEJORAMIENTOARQUITECTURA2023-2025/Documentos%20compartidos/Forms/AllItems.aspx?id=%2Fsites%2FPLANDEMEJORAMIENTOARQUITECTURA2023%2D2025%2FDocumentos%20compartidos%2FPLAN%20DE%20MEJORAMIENTO%202023%2D2025%2FFACTOR%2006%2FF6%5FP1%2F1&amp;viewid=7b906dff%2D9fff%2D47b7%2Db387%2D041fbb839eeb" xr:uid="{D902C9B5-AA7D-4C4E-833C-3366183EC18F}"/>
    <hyperlink ref="M17" r:id="rId4"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8&amp;viewid=7b906dff%2D9fff%2D47b7%2Db387%2D041fbb839eeb" xr:uid="{FAF0D024-8687-4424-8326-B9192FF3184C}"/>
    <hyperlink ref="M30" r:id="rId5"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6%2FF6%5FP2%2F3&amp;viewid=7b906dff%2D9fff%2D47b7%2Db387%2D041fbb839eeb" xr:uid="{6F9E7721-30E8-4DCA-8D45-2C2034CBFEB0}"/>
    <hyperlink ref="M29" r:id="rId6"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6%2FF6%5FP2%2F1&amp;viewid=7b906dff%2D9fff%2D47b7%2Db387%2D041fbb839eeb" xr:uid="{27C0B46A-3F9A-4EA5-B891-117C47392F84}"/>
    <hyperlink ref="M31" r:id="rId7"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6%2FF6%5FP2%2F2&amp;viewid=7b906dff%2D9fff%2D47b7%2Db387%2D041fbb839eeb" xr:uid="{C8E770A7-8F9E-44C3-B72A-62F3B04957E1}"/>
  </hyperlinks>
  <pageMargins left="0.7" right="0.7" top="0.75" bottom="0.75" header="0.3" footer="0.3"/>
  <pageSetup orientation="portrait" horizontalDpi="360" verticalDpi="360" r:id="rId8"/>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Q40"/>
  <sheetViews>
    <sheetView topLeftCell="E11" zoomScale="80" zoomScaleNormal="80" workbookViewId="0">
      <selection activeCell="M13" sqref="M13"/>
    </sheetView>
  </sheetViews>
  <sheetFormatPr defaultColWidth="11.42578125" defaultRowHeight="15"/>
  <cols>
    <col min="1" max="1" width="54" style="72" customWidth="1"/>
    <col min="2" max="2" width="44.85546875" style="72" customWidth="1"/>
    <col min="3" max="3" width="55.42578125" style="72" customWidth="1"/>
    <col min="4" max="4" width="54.140625" style="72" customWidth="1"/>
    <col min="5" max="5" width="50.140625" style="72" customWidth="1"/>
    <col min="6" max="6" width="18.7109375" style="72" customWidth="1"/>
    <col min="7" max="7" width="16" style="72" customWidth="1"/>
    <col min="8" max="8" width="25.42578125" style="72" customWidth="1"/>
    <col min="9" max="9" width="18.4257812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85.5" customHeight="1" thickBot="1">
      <c r="A1" s="193"/>
      <c r="B1" s="208" t="s">
        <v>0</v>
      </c>
      <c r="C1" s="209"/>
      <c r="D1" s="209"/>
      <c r="E1" s="209"/>
      <c r="F1" s="209"/>
      <c r="G1" s="209"/>
      <c r="H1" s="209"/>
      <c r="I1" s="209"/>
      <c r="J1" s="209"/>
      <c r="K1" s="209"/>
      <c r="L1" s="209"/>
      <c r="M1" s="209"/>
      <c r="N1" s="209"/>
      <c r="O1" s="210"/>
      <c r="P1" s="28" t="s">
        <v>1</v>
      </c>
      <c r="Q1" s="116" t="s">
        <v>2</v>
      </c>
    </row>
    <row r="2" spans="1:17" ht="50.25" customHeight="1" thickBot="1">
      <c r="A2" s="294"/>
      <c r="B2" s="211"/>
      <c r="C2" s="212"/>
      <c r="D2" s="212"/>
      <c r="E2" s="212"/>
      <c r="F2" s="212"/>
      <c r="G2" s="212"/>
      <c r="H2" s="212"/>
      <c r="I2" s="212"/>
      <c r="J2" s="212"/>
      <c r="K2" s="212"/>
      <c r="L2" s="212"/>
      <c r="M2" s="212"/>
      <c r="N2" s="212"/>
      <c r="O2" s="213"/>
      <c r="P2" s="29" t="s">
        <v>3</v>
      </c>
      <c r="Q2" s="117" t="s">
        <v>4</v>
      </c>
    </row>
    <row r="3" spans="1:17" ht="15.75" thickBot="1"/>
    <row r="4" spans="1:17" ht="33" customHeight="1" thickBot="1">
      <c r="A4" s="196" t="s">
        <v>529</v>
      </c>
      <c r="B4" s="197"/>
      <c r="C4" s="197"/>
      <c r="D4" s="197"/>
      <c r="E4" s="197"/>
      <c r="F4" s="197"/>
      <c r="G4" s="197"/>
      <c r="H4" s="197"/>
      <c r="I4" s="197"/>
      <c r="J4" s="197"/>
      <c r="K4" s="197"/>
      <c r="L4" s="197"/>
      <c r="M4" s="197"/>
      <c r="N4" s="197"/>
      <c r="O4" s="197"/>
      <c r="P4" s="197"/>
      <c r="Q4" s="198"/>
    </row>
    <row r="5" spans="1:17" ht="51.75" customHeight="1" thickBot="1">
      <c r="A5" s="199" t="s">
        <v>530</v>
      </c>
      <c r="B5" s="200"/>
      <c r="C5" s="200"/>
      <c r="D5" s="200"/>
      <c r="E5" s="200"/>
      <c r="F5" s="200"/>
      <c r="G5" s="200"/>
      <c r="H5" s="200"/>
      <c r="I5" s="200"/>
      <c r="J5" s="200"/>
      <c r="K5" s="200"/>
      <c r="L5" s="201"/>
      <c r="M5" s="199" t="s">
        <v>14</v>
      </c>
      <c r="N5" s="200"/>
      <c r="O5" s="200"/>
      <c r="P5" s="200"/>
      <c r="Q5" s="62"/>
    </row>
    <row r="6" spans="1:17" ht="143.25" customHeight="1" thickBot="1">
      <c r="A6" s="46" t="s">
        <v>15</v>
      </c>
      <c r="B6" s="47" t="s">
        <v>16</v>
      </c>
      <c r="C6" s="47" t="s">
        <v>17</v>
      </c>
      <c r="D6" s="47" t="s">
        <v>18</v>
      </c>
      <c r="E6" s="47" t="s">
        <v>19</v>
      </c>
      <c r="F6" s="47" t="s">
        <v>20</v>
      </c>
      <c r="G6" s="47" t="s">
        <v>21</v>
      </c>
      <c r="H6" s="47" t="s">
        <v>22</v>
      </c>
      <c r="I6" s="47" t="s">
        <v>23</v>
      </c>
      <c r="J6" s="47" t="s">
        <v>24</v>
      </c>
      <c r="K6" s="47" t="s">
        <v>25</v>
      </c>
      <c r="L6" s="47" t="s">
        <v>26</v>
      </c>
      <c r="M6" s="48" t="s">
        <v>27</v>
      </c>
      <c r="N6" s="48" t="s">
        <v>28</v>
      </c>
      <c r="O6" s="48" t="s">
        <v>29</v>
      </c>
      <c r="P6" s="48" t="s">
        <v>30</v>
      </c>
      <c r="Q6" s="49" t="s">
        <v>31</v>
      </c>
    </row>
    <row r="7" spans="1:17" ht="157.5" customHeight="1" thickBot="1">
      <c r="A7" s="233" t="s">
        <v>531</v>
      </c>
      <c r="B7" s="233" t="s">
        <v>532</v>
      </c>
      <c r="C7" s="233" t="s">
        <v>533</v>
      </c>
      <c r="D7" s="233" t="s">
        <v>534</v>
      </c>
      <c r="E7" s="63" t="s">
        <v>535</v>
      </c>
      <c r="F7" s="118" t="s">
        <v>536</v>
      </c>
      <c r="G7" s="63" t="s">
        <v>362</v>
      </c>
      <c r="H7" s="64">
        <v>19040000</v>
      </c>
      <c r="I7" s="63" t="s">
        <v>537</v>
      </c>
      <c r="J7" s="63" t="s">
        <v>40</v>
      </c>
      <c r="K7" s="65">
        <v>45139</v>
      </c>
      <c r="L7" s="65">
        <v>45870</v>
      </c>
      <c r="M7" s="63"/>
      <c r="N7" s="43">
        <f>(100/$E$15)</f>
        <v>12.5</v>
      </c>
      <c r="O7" s="44">
        <v>0</v>
      </c>
      <c r="P7" s="45">
        <f>(N7*O7)/100</f>
        <v>0</v>
      </c>
      <c r="Q7" s="233" t="s">
        <v>538</v>
      </c>
    </row>
    <row r="8" spans="1:17" ht="157.5" customHeight="1">
      <c r="A8" s="233"/>
      <c r="B8" s="233"/>
      <c r="C8" s="233"/>
      <c r="D8" s="233"/>
      <c r="E8" s="63" t="s">
        <v>539</v>
      </c>
      <c r="F8" s="161" t="s">
        <v>540</v>
      </c>
      <c r="G8" s="67" t="s">
        <v>541</v>
      </c>
      <c r="H8" s="68">
        <v>0</v>
      </c>
      <c r="I8" s="67" t="s">
        <v>542</v>
      </c>
      <c r="J8" s="63" t="s">
        <v>40</v>
      </c>
      <c r="K8" s="65">
        <v>45139</v>
      </c>
      <c r="L8" s="65">
        <v>45870</v>
      </c>
      <c r="M8" s="171" t="s">
        <v>543</v>
      </c>
      <c r="N8" s="43">
        <f t="shared" ref="N8:N14" si="0">(100/$E$15)</f>
        <v>12.5</v>
      </c>
      <c r="O8" s="44">
        <v>0.5</v>
      </c>
      <c r="P8" s="45">
        <f t="shared" ref="P8" si="1">(N8*O8)/100</f>
        <v>6.25E-2</v>
      </c>
      <c r="Q8" s="233"/>
    </row>
    <row r="9" spans="1:17" ht="157.5" customHeight="1">
      <c r="A9" s="233"/>
      <c r="B9" s="233"/>
      <c r="C9" s="233"/>
      <c r="D9" s="233"/>
      <c r="E9" s="63" t="s">
        <v>544</v>
      </c>
      <c r="F9" s="161" t="s">
        <v>540</v>
      </c>
      <c r="G9" s="67" t="s">
        <v>541</v>
      </c>
      <c r="H9" s="68">
        <v>0</v>
      </c>
      <c r="I9" s="67" t="s">
        <v>542</v>
      </c>
      <c r="J9" s="63" t="s">
        <v>40</v>
      </c>
      <c r="K9" s="65">
        <v>45139</v>
      </c>
      <c r="L9" s="65">
        <v>45870</v>
      </c>
      <c r="M9" s="171" t="s">
        <v>545</v>
      </c>
      <c r="N9" s="43">
        <f t="shared" si="0"/>
        <v>12.5</v>
      </c>
      <c r="O9" s="44">
        <v>0.8</v>
      </c>
      <c r="P9" s="45">
        <f t="shared" ref="P9" si="2">(N9*O9)/100</f>
        <v>0.1</v>
      </c>
      <c r="Q9" s="233"/>
    </row>
    <row r="10" spans="1:17" ht="157.5" customHeight="1">
      <c r="A10" s="240"/>
      <c r="B10" s="240"/>
      <c r="C10" s="240"/>
      <c r="D10" s="240"/>
      <c r="E10" s="67" t="s">
        <v>546</v>
      </c>
      <c r="F10" s="114" t="s">
        <v>547</v>
      </c>
      <c r="G10" s="67" t="s">
        <v>541</v>
      </c>
      <c r="H10" s="68">
        <v>0</v>
      </c>
      <c r="I10" s="67" t="s">
        <v>542</v>
      </c>
      <c r="J10" s="63" t="s">
        <v>40</v>
      </c>
      <c r="K10" s="65">
        <v>45139</v>
      </c>
      <c r="L10" s="65">
        <v>45870</v>
      </c>
      <c r="M10" s="171" t="s">
        <v>548</v>
      </c>
      <c r="N10" s="43">
        <f t="shared" si="0"/>
        <v>12.5</v>
      </c>
      <c r="O10" s="44">
        <v>0.3</v>
      </c>
      <c r="P10" s="45">
        <f t="shared" ref="P10:P14" si="3">(N10*O10)/100</f>
        <v>3.7499999999999999E-2</v>
      </c>
      <c r="Q10" s="240"/>
    </row>
    <row r="11" spans="1:17" ht="141.75" customHeight="1">
      <c r="A11" s="240"/>
      <c r="B11" s="240" t="s">
        <v>549</v>
      </c>
      <c r="C11" s="240" t="s">
        <v>550</v>
      </c>
      <c r="D11" s="240" t="s">
        <v>551</v>
      </c>
      <c r="E11" s="67" t="s">
        <v>552</v>
      </c>
      <c r="F11" s="114" t="s">
        <v>553</v>
      </c>
      <c r="G11" s="67" t="s">
        <v>554</v>
      </c>
      <c r="H11" s="68">
        <v>14280000</v>
      </c>
      <c r="I11" s="67" t="s">
        <v>542</v>
      </c>
      <c r="J11" s="63" t="s">
        <v>40</v>
      </c>
      <c r="K11" s="65">
        <v>45139</v>
      </c>
      <c r="L11" s="65">
        <v>45870</v>
      </c>
      <c r="M11" s="67" t="s">
        <v>555</v>
      </c>
      <c r="N11" s="43">
        <f t="shared" si="0"/>
        <v>12.5</v>
      </c>
      <c r="O11" s="44">
        <v>1</v>
      </c>
      <c r="P11" s="45">
        <f t="shared" si="3"/>
        <v>0.125</v>
      </c>
      <c r="Q11" s="240"/>
    </row>
    <row r="12" spans="1:17" ht="141.75" customHeight="1">
      <c r="A12" s="240"/>
      <c r="B12" s="240"/>
      <c r="C12" s="240"/>
      <c r="D12" s="240"/>
      <c r="E12" s="67" t="s">
        <v>556</v>
      </c>
      <c r="F12" s="161" t="s">
        <v>557</v>
      </c>
      <c r="G12" s="67" t="s">
        <v>541</v>
      </c>
      <c r="H12" s="162">
        <v>0</v>
      </c>
      <c r="I12" s="67" t="s">
        <v>542</v>
      </c>
      <c r="J12" s="63" t="s">
        <v>40</v>
      </c>
      <c r="K12" s="65">
        <v>45139</v>
      </c>
      <c r="L12" s="65">
        <v>45870</v>
      </c>
      <c r="M12" s="171" t="s">
        <v>558</v>
      </c>
      <c r="N12" s="43">
        <f t="shared" si="0"/>
        <v>12.5</v>
      </c>
      <c r="O12" s="44">
        <v>0.6</v>
      </c>
      <c r="P12" s="45">
        <f t="shared" si="3"/>
        <v>7.4999999999999997E-2</v>
      </c>
      <c r="Q12" s="240"/>
    </row>
    <row r="13" spans="1:17" ht="141.75" customHeight="1">
      <c r="A13" s="240"/>
      <c r="B13" s="240"/>
      <c r="C13" s="240"/>
      <c r="D13" s="240"/>
      <c r="E13" s="67" t="s">
        <v>559</v>
      </c>
      <c r="F13" s="161" t="s">
        <v>557</v>
      </c>
      <c r="G13" s="67" t="s">
        <v>541</v>
      </c>
      <c r="H13" s="162">
        <v>0</v>
      </c>
      <c r="I13" s="67" t="s">
        <v>542</v>
      </c>
      <c r="J13" s="63" t="s">
        <v>40</v>
      </c>
      <c r="K13" s="65">
        <v>45139</v>
      </c>
      <c r="L13" s="65">
        <v>45870</v>
      </c>
      <c r="M13" s="171" t="s">
        <v>560</v>
      </c>
      <c r="N13" s="43">
        <f t="shared" si="0"/>
        <v>12.5</v>
      </c>
      <c r="O13" s="44">
        <v>0.3</v>
      </c>
      <c r="P13" s="45">
        <f t="shared" ref="P13" si="4">(N13*O13)/100</f>
        <v>3.7499999999999999E-2</v>
      </c>
      <c r="Q13" s="240"/>
    </row>
    <row r="14" spans="1:17" ht="99.75" customHeight="1">
      <c r="A14" s="240"/>
      <c r="B14" s="240"/>
      <c r="C14" s="240"/>
      <c r="D14" s="240"/>
      <c r="E14" s="67" t="s">
        <v>561</v>
      </c>
      <c r="F14" s="114" t="s">
        <v>562</v>
      </c>
      <c r="G14" s="67" t="s">
        <v>362</v>
      </c>
      <c r="H14" s="68">
        <v>7497000</v>
      </c>
      <c r="I14" s="67" t="s">
        <v>537</v>
      </c>
      <c r="J14" s="63" t="s">
        <v>40</v>
      </c>
      <c r="K14" s="65">
        <v>45139</v>
      </c>
      <c r="L14" s="65">
        <v>45870</v>
      </c>
      <c r="M14" s="76"/>
      <c r="N14" s="43">
        <f t="shared" si="0"/>
        <v>12.5</v>
      </c>
      <c r="O14" s="44">
        <v>0</v>
      </c>
      <c r="P14" s="45">
        <f t="shared" si="3"/>
        <v>0</v>
      </c>
      <c r="Q14" s="240"/>
    </row>
    <row r="15" spans="1:17" ht="16.5" thickTop="1" thickBot="1">
      <c r="A15" s="70"/>
      <c r="B15" s="70"/>
      <c r="C15" s="70"/>
      <c r="D15" s="70"/>
      <c r="E15" s="71">
        <f>COUNTA(E7:E14)</f>
        <v>8</v>
      </c>
      <c r="F15" s="70"/>
      <c r="G15" s="70"/>
      <c r="H15" s="70"/>
      <c r="I15" s="70"/>
      <c r="J15" s="70"/>
      <c r="K15" s="70"/>
      <c r="L15" s="70"/>
      <c r="M15" s="70"/>
      <c r="N15" s="105">
        <f>SUM(N7:N14)</f>
        <v>100</v>
      </c>
      <c r="O15" s="106" t="s">
        <v>103</v>
      </c>
      <c r="P15" s="107">
        <f>SUM(P7:P14)</f>
        <v>0.4375</v>
      </c>
    </row>
    <row r="16" spans="1:17" ht="15.75" thickTop="1">
      <c r="A16" s="70"/>
      <c r="B16" s="70"/>
      <c r="C16" s="70"/>
      <c r="D16" s="70"/>
      <c r="E16" s="70"/>
      <c r="F16" s="70"/>
      <c r="G16" s="70"/>
      <c r="H16" s="70"/>
      <c r="I16" s="70"/>
      <c r="J16" s="70"/>
      <c r="K16" s="70"/>
      <c r="L16" s="70"/>
      <c r="M16" s="70"/>
      <c r="N16" s="16"/>
      <c r="O16" s="15"/>
      <c r="P16" s="17"/>
    </row>
    <row r="18" spans="1:17" ht="14.45" customHeight="1">
      <c r="A18" s="192" t="s">
        <v>104</v>
      </c>
      <c r="B18" s="298"/>
      <c r="C18" s="298"/>
      <c r="D18" s="298"/>
      <c r="E18" s="298"/>
      <c r="F18" s="298"/>
      <c r="G18" s="298"/>
      <c r="H18" s="298"/>
      <c r="I18" s="301"/>
      <c r="J18" s="262">
        <f>SUM(H7:H14)</f>
        <v>40817000</v>
      </c>
      <c r="K18" s="263"/>
      <c r="L18" s="263"/>
      <c r="M18" s="263"/>
      <c r="N18" s="263"/>
      <c r="O18" s="263"/>
      <c r="P18" s="263"/>
      <c r="Q18" s="264"/>
    </row>
    <row r="19" spans="1:17">
      <c r="A19" s="299"/>
      <c r="B19" s="300"/>
      <c r="C19" s="300"/>
      <c r="D19" s="300"/>
      <c r="E19" s="300"/>
      <c r="F19" s="300"/>
      <c r="G19" s="300"/>
      <c r="H19" s="300"/>
      <c r="I19" s="302"/>
      <c r="J19" s="265"/>
      <c r="K19" s="266"/>
      <c r="L19" s="266"/>
      <c r="M19" s="266"/>
      <c r="N19" s="266"/>
      <c r="O19" s="266"/>
      <c r="P19" s="266"/>
      <c r="Q19" s="267"/>
    </row>
    <row r="22" spans="1:17" ht="15.75" thickBot="1"/>
    <row r="23" spans="1:17" ht="71.45" customHeight="1" thickBot="1">
      <c r="A23" s="254" t="s">
        <v>105</v>
      </c>
      <c r="B23" s="255"/>
      <c r="C23" s="255"/>
      <c r="D23" s="255"/>
      <c r="E23" s="255"/>
      <c r="F23" s="255"/>
      <c r="G23" s="255"/>
      <c r="H23" s="255"/>
      <c r="I23" s="255"/>
      <c r="J23" s="255"/>
      <c r="K23" s="255"/>
      <c r="L23" s="256"/>
      <c r="M23" s="254" t="s">
        <v>14</v>
      </c>
      <c r="N23" s="255"/>
      <c r="O23" s="255"/>
      <c r="P23" s="255"/>
      <c r="Q23" s="78"/>
    </row>
    <row r="24" spans="1:17" ht="48" thickBot="1">
      <c r="A24" s="7" t="s">
        <v>15</v>
      </c>
      <c r="B24" s="8" t="s">
        <v>16</v>
      </c>
      <c r="C24" s="8" t="s">
        <v>17</v>
      </c>
      <c r="D24" s="8" t="s">
        <v>18</v>
      </c>
      <c r="E24" s="8" t="s">
        <v>19</v>
      </c>
      <c r="F24" s="8" t="s">
        <v>20</v>
      </c>
      <c r="G24" s="8" t="s">
        <v>21</v>
      </c>
      <c r="H24" s="8" t="s">
        <v>22</v>
      </c>
      <c r="I24" s="8" t="s">
        <v>23</v>
      </c>
      <c r="J24" s="8" t="s">
        <v>24</v>
      </c>
      <c r="K24" s="8" t="s">
        <v>25</v>
      </c>
      <c r="L24" s="8" t="s">
        <v>26</v>
      </c>
      <c r="M24" s="9" t="s">
        <v>27</v>
      </c>
      <c r="N24" s="9" t="s">
        <v>28</v>
      </c>
      <c r="O24" s="9" t="s">
        <v>29</v>
      </c>
      <c r="P24" s="9" t="s">
        <v>30</v>
      </c>
      <c r="Q24" s="10" t="s">
        <v>31</v>
      </c>
    </row>
    <row r="25" spans="1:17">
      <c r="A25" s="79"/>
      <c r="B25" s="79"/>
      <c r="C25" s="79"/>
      <c r="D25" s="79"/>
      <c r="E25" s="80"/>
      <c r="F25" s="81"/>
      <c r="G25" s="81"/>
      <c r="H25" s="82"/>
      <c r="I25" s="81"/>
      <c r="J25" s="81"/>
      <c r="K25" s="81"/>
      <c r="L25" s="81"/>
      <c r="M25" s="83"/>
      <c r="N25" s="11"/>
      <c r="O25" s="12"/>
      <c r="P25" s="24"/>
      <c r="Q25" s="84"/>
    </row>
    <row r="26" spans="1:17">
      <c r="A26" s="85"/>
      <c r="B26" s="85"/>
      <c r="C26" s="85"/>
      <c r="D26" s="85"/>
      <c r="E26" s="80"/>
      <c r="F26" s="86"/>
      <c r="G26" s="86"/>
      <c r="H26" s="87"/>
      <c r="I26" s="86"/>
      <c r="J26" s="86"/>
      <c r="K26" s="86"/>
      <c r="L26" s="86"/>
      <c r="M26" s="88"/>
      <c r="N26" s="13"/>
      <c r="O26" s="14"/>
      <c r="P26" s="25"/>
      <c r="Q26" s="89"/>
    </row>
    <row r="27" spans="1:17">
      <c r="A27" s="85"/>
      <c r="B27" s="85"/>
      <c r="C27" s="85"/>
      <c r="D27" s="85"/>
      <c r="E27" s="80"/>
      <c r="F27" s="86"/>
      <c r="G27" s="86"/>
      <c r="H27" s="87"/>
      <c r="I27" s="86"/>
      <c r="J27" s="86"/>
      <c r="K27" s="86"/>
      <c r="L27" s="86"/>
      <c r="M27" s="88"/>
      <c r="N27" s="13"/>
      <c r="O27" s="14"/>
      <c r="P27" s="25"/>
      <c r="Q27" s="89"/>
    </row>
    <row r="28" spans="1:17">
      <c r="A28" s="85"/>
      <c r="B28" s="85"/>
      <c r="C28" s="85"/>
      <c r="D28" s="85"/>
      <c r="E28" s="80"/>
      <c r="F28" s="86"/>
      <c r="G28" s="86"/>
      <c r="H28" s="87"/>
      <c r="I28" s="86"/>
      <c r="J28" s="86"/>
      <c r="K28" s="86"/>
      <c r="L28" s="86"/>
      <c r="M28" s="88"/>
      <c r="N28" s="13"/>
      <c r="O28" s="14"/>
      <c r="P28" s="25"/>
      <c r="Q28" s="89"/>
    </row>
    <row r="29" spans="1:17">
      <c r="A29" s="85"/>
      <c r="B29" s="85"/>
      <c r="C29" s="85"/>
      <c r="D29" s="85"/>
      <c r="E29" s="80"/>
      <c r="F29" s="86"/>
      <c r="G29" s="86"/>
      <c r="H29" s="87"/>
      <c r="I29" s="86"/>
      <c r="J29" s="86"/>
      <c r="K29" s="86"/>
      <c r="L29" s="86"/>
      <c r="M29" s="88"/>
      <c r="N29" s="13"/>
      <c r="O29" s="14"/>
      <c r="P29" s="25"/>
      <c r="Q29" s="89"/>
    </row>
    <row r="30" spans="1:17">
      <c r="A30" s="90"/>
      <c r="B30" s="90"/>
      <c r="C30" s="90"/>
      <c r="D30" s="90"/>
      <c r="E30" s="80"/>
      <c r="F30" s="91"/>
      <c r="G30" s="91"/>
      <c r="H30" s="92"/>
      <c r="I30" s="91"/>
      <c r="J30" s="91"/>
      <c r="K30" s="91"/>
      <c r="L30" s="91"/>
      <c r="M30" s="93"/>
      <c r="N30" s="13"/>
      <c r="O30" s="14"/>
      <c r="P30" s="25"/>
      <c r="Q30" s="89"/>
    </row>
    <row r="31" spans="1:17" ht="15.75" thickBot="1">
      <c r="A31" s="94"/>
      <c r="B31" s="94"/>
      <c r="C31" s="94"/>
      <c r="D31" s="94"/>
      <c r="E31" s="95"/>
      <c r="F31" s="96"/>
      <c r="G31" s="96"/>
      <c r="H31" s="97"/>
      <c r="I31" s="96"/>
      <c r="J31" s="96"/>
      <c r="K31" s="96"/>
      <c r="L31" s="96"/>
      <c r="M31" s="98"/>
      <c r="N31" s="18"/>
      <c r="O31" s="21"/>
      <c r="P31" s="25"/>
      <c r="Q31" s="99"/>
    </row>
    <row r="32" spans="1:17" ht="15.75" thickBot="1">
      <c r="A32" s="70"/>
      <c r="B32" s="70"/>
      <c r="C32" s="70"/>
      <c r="D32" s="70"/>
      <c r="E32" s="100">
        <f>COUNTA(E25:E31)</f>
        <v>0</v>
      </c>
      <c r="F32" s="70"/>
      <c r="G32" s="70"/>
      <c r="H32" s="70"/>
      <c r="I32" s="70"/>
      <c r="J32" s="70"/>
      <c r="K32" s="70"/>
      <c r="L32" s="70"/>
      <c r="M32" s="70"/>
      <c r="N32" s="19">
        <f>SUM(N25:N31)</f>
        <v>0</v>
      </c>
      <c r="O32" s="22" t="s">
        <v>103</v>
      </c>
      <c r="P32" s="26">
        <f>SUM(P25:P31)</f>
        <v>0</v>
      </c>
    </row>
    <row r="33" spans="1:17">
      <c r="A33" s="70"/>
      <c r="B33" s="70"/>
      <c r="C33" s="70"/>
      <c r="D33" s="70"/>
      <c r="E33" s="70"/>
      <c r="F33" s="70"/>
      <c r="G33" s="70"/>
      <c r="H33" s="70"/>
      <c r="I33" s="70"/>
      <c r="J33" s="70"/>
      <c r="K33" s="70"/>
      <c r="L33" s="70"/>
      <c r="M33" s="70"/>
      <c r="N33" s="16"/>
      <c r="O33" s="15"/>
      <c r="P33" s="17"/>
    </row>
    <row r="34" spans="1:17" ht="11.1" customHeight="1"/>
    <row r="35" spans="1:17" ht="14.45" customHeight="1">
      <c r="A35" s="192" t="s">
        <v>104</v>
      </c>
      <c r="B35" s="298"/>
      <c r="C35" s="298"/>
      <c r="D35" s="298"/>
      <c r="E35" s="298"/>
      <c r="F35" s="298"/>
      <c r="G35" s="298"/>
      <c r="H35" s="298"/>
      <c r="I35" s="301"/>
      <c r="J35" s="225">
        <f>SUM(H25:H31)</f>
        <v>0</v>
      </c>
      <c r="K35" s="257"/>
      <c r="L35" s="257"/>
      <c r="M35" s="257"/>
      <c r="N35" s="257"/>
      <c r="O35" s="257"/>
      <c r="P35" s="257"/>
      <c r="Q35" s="258"/>
    </row>
    <row r="36" spans="1:17">
      <c r="A36" s="299"/>
      <c r="B36" s="300"/>
      <c r="C36" s="300"/>
      <c r="D36" s="300"/>
      <c r="E36" s="300"/>
      <c r="F36" s="300"/>
      <c r="G36" s="300"/>
      <c r="H36" s="300"/>
      <c r="I36" s="302"/>
      <c r="J36" s="259"/>
      <c r="K36" s="260"/>
      <c r="L36" s="260"/>
      <c r="M36" s="260"/>
      <c r="N36" s="260"/>
      <c r="O36" s="260"/>
      <c r="P36" s="260"/>
      <c r="Q36" s="261"/>
    </row>
    <row r="39" spans="1:17">
      <c r="A39" s="192" t="s">
        <v>106</v>
      </c>
      <c r="B39" s="298"/>
      <c r="C39" s="298"/>
      <c r="D39" s="298"/>
      <c r="E39" s="298"/>
      <c r="F39" s="298"/>
      <c r="G39" s="298"/>
      <c r="H39" s="298"/>
      <c r="I39" s="301"/>
      <c r="J39" s="225">
        <f>SUM(J18,J35)</f>
        <v>40817000</v>
      </c>
      <c r="K39" s="257"/>
      <c r="L39" s="257"/>
      <c r="M39" s="257"/>
      <c r="N39" s="257"/>
      <c r="O39" s="257"/>
      <c r="P39" s="257"/>
      <c r="Q39" s="258"/>
    </row>
    <row r="40" spans="1:17">
      <c r="A40" s="299"/>
      <c r="B40" s="300"/>
      <c r="C40" s="300"/>
      <c r="D40" s="300"/>
      <c r="E40" s="300"/>
      <c r="F40" s="300"/>
      <c r="G40" s="300"/>
      <c r="H40" s="300"/>
      <c r="I40" s="302"/>
      <c r="J40" s="259"/>
      <c r="K40" s="260"/>
      <c r="L40" s="260"/>
      <c r="M40" s="260"/>
      <c r="N40" s="260"/>
      <c r="O40" s="260"/>
      <c r="P40" s="260"/>
      <c r="Q40" s="261"/>
    </row>
  </sheetData>
  <mergeCells count="21">
    <mergeCell ref="Q7:Q14"/>
    <mergeCell ref="D11:D14"/>
    <mergeCell ref="C11:C14"/>
    <mergeCell ref="B11:B14"/>
    <mergeCell ref="A7:A14"/>
    <mergeCell ref="B7:B10"/>
    <mergeCell ref="C7:C10"/>
    <mergeCell ref="D7:D10"/>
    <mergeCell ref="A39:I40"/>
    <mergeCell ref="J39:Q40"/>
    <mergeCell ref="A18:I19"/>
    <mergeCell ref="J18:Q19"/>
    <mergeCell ref="A23:L23"/>
    <mergeCell ref="M23:P23"/>
    <mergeCell ref="A35:I36"/>
    <mergeCell ref="J35:Q36"/>
    <mergeCell ref="A1:A2"/>
    <mergeCell ref="B1:O2"/>
    <mergeCell ref="A4:Q4"/>
    <mergeCell ref="A5:L5"/>
    <mergeCell ref="M5:P5"/>
  </mergeCells>
  <conditionalFormatting sqref="O7:O14">
    <cfRule type="iconSet" priority="19">
      <iconSet iconSet="3Symbols">
        <cfvo type="percent" val="0"/>
        <cfvo type="num" val="0.55000000000000004"/>
        <cfvo type="num" val="0.8"/>
      </iconSet>
    </cfRule>
  </conditionalFormatting>
  <conditionalFormatting sqref="O15">
    <cfRule type="iconSet" priority="4">
      <iconSet iconSet="3Symbols">
        <cfvo type="percent" val="0"/>
        <cfvo type="num" val="0.55000000000000004"/>
        <cfvo type="num" val="0.8"/>
      </iconSet>
    </cfRule>
  </conditionalFormatting>
  <conditionalFormatting sqref="O16">
    <cfRule type="iconSet" priority="8">
      <iconSet iconSet="3Symbols">
        <cfvo type="percent" val="0"/>
        <cfvo type="num" val="0.55000000000000004"/>
        <cfvo type="num" val="0.8"/>
      </iconSet>
    </cfRule>
  </conditionalFormatting>
  <conditionalFormatting sqref="O25:O31">
    <cfRule type="iconSet" priority="2">
      <iconSet iconSet="3Symbols">
        <cfvo type="percent" val="0"/>
        <cfvo type="num" val="0.55000000000000004"/>
        <cfvo type="num" val="0.8"/>
      </iconSet>
    </cfRule>
  </conditionalFormatting>
  <conditionalFormatting sqref="O32">
    <cfRule type="iconSet" priority="1">
      <iconSet iconSet="3Symbols">
        <cfvo type="percent" val="0"/>
        <cfvo type="num" val="0.55000000000000004"/>
        <cfvo type="num" val="0.8"/>
      </iconSet>
    </cfRule>
  </conditionalFormatting>
  <conditionalFormatting sqref="O33">
    <cfRule type="iconSet" priority="3">
      <iconSet iconSet="3Symbols">
        <cfvo type="percent" val="0"/>
        <cfvo type="num" val="0.55000000000000004"/>
        <cfvo type="num" val="0.8"/>
      </iconSet>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Q38"/>
  <sheetViews>
    <sheetView topLeftCell="D28" zoomScale="80" zoomScaleNormal="80" workbookViewId="0">
      <selection activeCell="P29" sqref="P29"/>
    </sheetView>
  </sheetViews>
  <sheetFormatPr defaultColWidth="11.42578125" defaultRowHeight="15"/>
  <cols>
    <col min="1" max="1" width="41" style="72" customWidth="1"/>
    <col min="2" max="2" width="44.85546875" style="72" customWidth="1"/>
    <col min="3" max="3" width="55.42578125" style="72" customWidth="1"/>
    <col min="4" max="4" width="54" style="72" customWidth="1"/>
    <col min="5" max="5" width="56.42578125" style="72" customWidth="1"/>
    <col min="6" max="6" width="28.140625" style="72" customWidth="1"/>
    <col min="7" max="7" width="26" style="72" customWidth="1"/>
    <col min="8" max="8" width="30.28515625" style="72" customWidth="1"/>
    <col min="9" max="9" width="18.42578125" style="72" customWidth="1"/>
    <col min="10" max="10" width="15.140625" style="72" customWidth="1"/>
    <col min="11" max="11" width="16.7109375" style="72" customWidth="1"/>
    <col min="12" max="12" width="20.42578125" style="72" customWidth="1"/>
    <col min="13" max="13" width="42.42578125" style="72" customWidth="1"/>
    <col min="14" max="14" width="23.85546875" style="72" customWidth="1"/>
    <col min="15" max="15" width="25.85546875" style="72" customWidth="1"/>
    <col min="16" max="16" width="19.42578125" style="72" customWidth="1"/>
    <col min="17" max="17" width="41.42578125" style="72" customWidth="1"/>
    <col min="18" max="16384" width="11.42578125" style="72"/>
  </cols>
  <sheetData>
    <row r="1" spans="1:17" ht="51" customHeight="1" thickBot="1">
      <c r="A1" s="193"/>
      <c r="B1" s="208" t="s">
        <v>0</v>
      </c>
      <c r="C1" s="209"/>
      <c r="D1" s="209"/>
      <c r="E1" s="209"/>
      <c r="F1" s="209"/>
      <c r="G1" s="209"/>
      <c r="H1" s="209"/>
      <c r="I1" s="209"/>
      <c r="J1" s="209"/>
      <c r="K1" s="209"/>
      <c r="L1" s="209"/>
      <c r="M1" s="209"/>
      <c r="N1" s="209"/>
      <c r="O1" s="210"/>
      <c r="P1" s="28" t="s">
        <v>1</v>
      </c>
      <c r="Q1" s="116" t="s">
        <v>2</v>
      </c>
    </row>
    <row r="2" spans="1:17" ht="60.75" customHeight="1" thickBot="1">
      <c r="A2" s="294"/>
      <c r="B2" s="211"/>
      <c r="C2" s="212"/>
      <c r="D2" s="212"/>
      <c r="E2" s="212"/>
      <c r="F2" s="212"/>
      <c r="G2" s="212"/>
      <c r="H2" s="212"/>
      <c r="I2" s="212"/>
      <c r="J2" s="212"/>
      <c r="K2" s="212"/>
      <c r="L2" s="212"/>
      <c r="M2" s="212"/>
      <c r="N2" s="212"/>
      <c r="O2" s="213"/>
      <c r="P2" s="29" t="s">
        <v>3</v>
      </c>
      <c r="Q2" s="117" t="s">
        <v>4</v>
      </c>
    </row>
    <row r="3" spans="1:17" ht="15.75" thickBot="1"/>
    <row r="4" spans="1:17" ht="33" customHeight="1" thickBot="1">
      <c r="A4" s="196" t="s">
        <v>563</v>
      </c>
      <c r="B4" s="197"/>
      <c r="C4" s="197"/>
      <c r="D4" s="197"/>
      <c r="E4" s="197"/>
      <c r="F4" s="197"/>
      <c r="G4" s="197"/>
      <c r="H4" s="197"/>
      <c r="I4" s="197"/>
      <c r="J4" s="197"/>
      <c r="K4" s="197"/>
      <c r="L4" s="197"/>
      <c r="M4" s="197"/>
      <c r="N4" s="197"/>
      <c r="O4" s="197"/>
      <c r="P4" s="197"/>
      <c r="Q4" s="198"/>
    </row>
    <row r="5" spans="1:17" ht="51.75" customHeight="1" thickBot="1">
      <c r="A5" s="199" t="s">
        <v>564</v>
      </c>
      <c r="B5" s="200"/>
      <c r="C5" s="200"/>
      <c r="D5" s="200"/>
      <c r="E5" s="200"/>
      <c r="F5" s="200"/>
      <c r="G5" s="200"/>
      <c r="H5" s="200"/>
      <c r="I5" s="200"/>
      <c r="J5" s="200"/>
      <c r="K5" s="200"/>
      <c r="L5" s="201"/>
      <c r="M5" s="199" t="s">
        <v>14</v>
      </c>
      <c r="N5" s="200"/>
      <c r="O5" s="200"/>
      <c r="P5" s="200"/>
      <c r="Q5" s="62"/>
    </row>
    <row r="6" spans="1:17" ht="60.75" customHeight="1" thickBot="1">
      <c r="A6" s="46" t="s">
        <v>15</v>
      </c>
      <c r="B6" s="47" t="s">
        <v>16</v>
      </c>
      <c r="C6" s="47" t="s">
        <v>17</v>
      </c>
      <c r="D6" s="47" t="s">
        <v>18</v>
      </c>
      <c r="E6" s="47" t="s">
        <v>19</v>
      </c>
      <c r="F6" s="47" t="s">
        <v>20</v>
      </c>
      <c r="G6" s="47" t="s">
        <v>21</v>
      </c>
      <c r="H6" s="47" t="s">
        <v>22</v>
      </c>
      <c r="I6" s="47" t="s">
        <v>23</v>
      </c>
      <c r="J6" s="47" t="s">
        <v>24</v>
      </c>
      <c r="K6" s="47" t="s">
        <v>25</v>
      </c>
      <c r="L6" s="47" t="s">
        <v>26</v>
      </c>
      <c r="M6" s="48" t="s">
        <v>27</v>
      </c>
      <c r="N6" s="48" t="s">
        <v>28</v>
      </c>
      <c r="O6" s="48" t="s">
        <v>29</v>
      </c>
      <c r="P6" s="48" t="s">
        <v>30</v>
      </c>
      <c r="Q6" s="49" t="s">
        <v>31</v>
      </c>
    </row>
    <row r="7" spans="1:17" ht="366">
      <c r="A7" s="233" t="s">
        <v>565</v>
      </c>
      <c r="B7" s="233" t="s">
        <v>566</v>
      </c>
      <c r="C7" s="233" t="s">
        <v>567</v>
      </c>
      <c r="D7" s="233" t="s">
        <v>568</v>
      </c>
      <c r="E7" s="63" t="s">
        <v>569</v>
      </c>
      <c r="F7" s="63" t="s">
        <v>570</v>
      </c>
      <c r="G7" s="63" t="s">
        <v>571</v>
      </c>
      <c r="H7" s="64">
        <v>3570000</v>
      </c>
      <c r="I7" s="63" t="s">
        <v>572</v>
      </c>
      <c r="J7" s="63" t="s">
        <v>573</v>
      </c>
      <c r="K7" s="65">
        <v>45139</v>
      </c>
      <c r="L7" s="65">
        <v>45870</v>
      </c>
      <c r="M7" s="147" t="s">
        <v>574</v>
      </c>
      <c r="N7" s="43">
        <f>(100/$E$14)</f>
        <v>14.285714285714286</v>
      </c>
      <c r="O7" s="44">
        <v>0.8</v>
      </c>
      <c r="P7" s="45">
        <f>(N7*O7)/100</f>
        <v>0.11428571428571431</v>
      </c>
      <c r="Q7" s="188" t="s">
        <v>575</v>
      </c>
    </row>
    <row r="8" spans="1:17" ht="396.75">
      <c r="A8" s="240"/>
      <c r="B8" s="240"/>
      <c r="C8" s="240"/>
      <c r="D8" s="240"/>
      <c r="E8" s="67" t="s">
        <v>576</v>
      </c>
      <c r="F8" s="67" t="s">
        <v>577</v>
      </c>
      <c r="G8" s="67" t="s">
        <v>571</v>
      </c>
      <c r="H8" s="68">
        <v>0</v>
      </c>
      <c r="I8" s="67" t="s">
        <v>578</v>
      </c>
      <c r="J8" s="63" t="s">
        <v>573</v>
      </c>
      <c r="K8" s="65">
        <v>45139</v>
      </c>
      <c r="L8" s="65">
        <v>45870</v>
      </c>
      <c r="M8" s="148" t="s">
        <v>579</v>
      </c>
      <c r="N8" s="43">
        <f t="shared" ref="N8:N13" si="0">(100/$E$14)</f>
        <v>14.285714285714286</v>
      </c>
      <c r="O8" s="44">
        <v>0.7</v>
      </c>
      <c r="P8" s="45">
        <f t="shared" ref="P8:P13" si="1">(N8*O8)/100</f>
        <v>0.1</v>
      </c>
      <c r="Q8" s="189"/>
    </row>
    <row r="9" spans="1:17" ht="74.25">
      <c r="A9" s="240"/>
      <c r="B9" s="240"/>
      <c r="C9" s="240"/>
      <c r="D9" s="240"/>
      <c r="E9" s="67" t="s">
        <v>580</v>
      </c>
      <c r="F9" s="67" t="s">
        <v>581</v>
      </c>
      <c r="G9" s="67" t="s">
        <v>582</v>
      </c>
      <c r="H9" s="68">
        <v>0</v>
      </c>
      <c r="I9" s="67" t="s">
        <v>583</v>
      </c>
      <c r="J9" s="63" t="s">
        <v>573</v>
      </c>
      <c r="K9" s="65">
        <v>45139</v>
      </c>
      <c r="L9" s="65">
        <v>45870</v>
      </c>
      <c r="M9" s="67"/>
      <c r="N9" s="43">
        <f t="shared" si="0"/>
        <v>14.285714285714286</v>
      </c>
      <c r="O9" s="44">
        <v>1</v>
      </c>
      <c r="P9" s="45">
        <f t="shared" si="1"/>
        <v>0.14285714285714288</v>
      </c>
      <c r="Q9" s="189"/>
    </row>
    <row r="10" spans="1:17" ht="74.25">
      <c r="A10" s="240"/>
      <c r="B10" s="240" t="s">
        <v>584</v>
      </c>
      <c r="C10" s="240" t="s">
        <v>585</v>
      </c>
      <c r="D10" s="240" t="s">
        <v>586</v>
      </c>
      <c r="E10" s="67" t="s">
        <v>587</v>
      </c>
      <c r="F10" s="67" t="s">
        <v>588</v>
      </c>
      <c r="G10" s="67" t="s">
        <v>582</v>
      </c>
      <c r="H10" s="68">
        <v>0</v>
      </c>
      <c r="I10" s="67" t="s">
        <v>589</v>
      </c>
      <c r="J10" s="63" t="s">
        <v>573</v>
      </c>
      <c r="K10" s="65">
        <v>45139</v>
      </c>
      <c r="L10" s="65">
        <v>45870</v>
      </c>
      <c r="M10" s="141"/>
      <c r="N10" s="43">
        <f t="shared" si="0"/>
        <v>14.285714285714286</v>
      </c>
      <c r="O10" s="44">
        <v>0.8</v>
      </c>
      <c r="P10" s="45">
        <f t="shared" si="1"/>
        <v>0.11428571428571431</v>
      </c>
      <c r="Q10" s="189"/>
    </row>
    <row r="11" spans="1:17" ht="120.75" customHeight="1">
      <c r="A11" s="240"/>
      <c r="B11" s="240"/>
      <c r="C11" s="240"/>
      <c r="D11" s="240"/>
      <c r="E11" s="67" t="s">
        <v>590</v>
      </c>
      <c r="F11" s="67" t="s">
        <v>591</v>
      </c>
      <c r="G11" s="67" t="s">
        <v>592</v>
      </c>
      <c r="H11" s="68">
        <v>0</v>
      </c>
      <c r="I11" s="67" t="s">
        <v>593</v>
      </c>
      <c r="J11" s="63" t="s">
        <v>573</v>
      </c>
      <c r="K11" s="65">
        <v>45139</v>
      </c>
      <c r="L11" s="65">
        <v>45870</v>
      </c>
      <c r="M11" s="67"/>
      <c r="N11" s="43">
        <f t="shared" si="0"/>
        <v>14.285714285714286</v>
      </c>
      <c r="O11" s="44">
        <v>0.8</v>
      </c>
      <c r="P11" s="45">
        <f t="shared" si="1"/>
        <v>0.11428571428571431</v>
      </c>
      <c r="Q11" s="189"/>
    </row>
    <row r="12" spans="1:17" ht="63.75" customHeight="1">
      <c r="A12" s="240"/>
      <c r="B12" s="240" t="s">
        <v>594</v>
      </c>
      <c r="C12" s="240" t="s">
        <v>595</v>
      </c>
      <c r="D12" s="240" t="s">
        <v>596</v>
      </c>
      <c r="E12" s="67" t="s">
        <v>597</v>
      </c>
      <c r="F12" s="67" t="s">
        <v>598</v>
      </c>
      <c r="G12" s="67" t="s">
        <v>582</v>
      </c>
      <c r="H12" s="68">
        <v>3570000</v>
      </c>
      <c r="I12" s="67" t="s">
        <v>578</v>
      </c>
      <c r="J12" s="63" t="s">
        <v>573</v>
      </c>
      <c r="K12" s="65">
        <v>45139</v>
      </c>
      <c r="L12" s="65">
        <v>45870</v>
      </c>
      <c r="M12" s="67"/>
      <c r="N12" s="43">
        <f t="shared" si="0"/>
        <v>14.285714285714286</v>
      </c>
      <c r="O12" s="44">
        <v>1</v>
      </c>
      <c r="P12" s="45">
        <f t="shared" si="1"/>
        <v>0.14285714285714288</v>
      </c>
      <c r="Q12" s="189"/>
    </row>
    <row r="13" spans="1:17" ht="93" customHeight="1">
      <c r="A13" s="240"/>
      <c r="B13" s="240"/>
      <c r="C13" s="240"/>
      <c r="D13" s="240"/>
      <c r="E13" s="67" t="s">
        <v>599</v>
      </c>
      <c r="F13" s="67" t="s">
        <v>600</v>
      </c>
      <c r="G13" s="67" t="s">
        <v>582</v>
      </c>
      <c r="H13" s="68">
        <v>9520000</v>
      </c>
      <c r="I13" s="67" t="s">
        <v>601</v>
      </c>
      <c r="J13" s="63" t="s">
        <v>573</v>
      </c>
      <c r="K13" s="65">
        <v>45139</v>
      </c>
      <c r="L13" s="65">
        <v>45870</v>
      </c>
      <c r="M13" s="67"/>
      <c r="N13" s="43">
        <f t="shared" si="0"/>
        <v>14.285714285714286</v>
      </c>
      <c r="O13" s="44">
        <v>0.5</v>
      </c>
      <c r="P13" s="45">
        <f t="shared" si="1"/>
        <v>7.1428571428571438E-2</v>
      </c>
      <c r="Q13" s="189"/>
    </row>
    <row r="14" spans="1:17" ht="16.5" thickTop="1" thickBot="1">
      <c r="A14" s="70"/>
      <c r="B14" s="70"/>
      <c r="C14" s="70"/>
      <c r="D14" s="70"/>
      <c r="E14" s="71">
        <f>COUNTA(E7:E13)</f>
        <v>7</v>
      </c>
      <c r="F14" s="70"/>
      <c r="G14" s="70"/>
      <c r="H14" s="70"/>
      <c r="I14" s="70"/>
      <c r="J14" s="70"/>
      <c r="K14" s="70"/>
      <c r="L14" s="70"/>
      <c r="M14" s="70"/>
      <c r="N14" s="105">
        <f>SUM(N7:N13)</f>
        <v>100.00000000000001</v>
      </c>
      <c r="O14" s="106" t="s">
        <v>103</v>
      </c>
      <c r="P14" s="107">
        <f>SUM(P7:P13)</f>
        <v>0.80000000000000016</v>
      </c>
    </row>
    <row r="15" spans="1:17" ht="15.75" thickTop="1">
      <c r="A15" s="70"/>
      <c r="B15" s="70"/>
      <c r="C15" s="70"/>
      <c r="D15" s="70"/>
      <c r="E15" s="70"/>
      <c r="F15" s="70"/>
      <c r="G15" s="70"/>
      <c r="H15" s="70"/>
      <c r="I15" s="70"/>
      <c r="J15" s="70"/>
      <c r="K15" s="70"/>
      <c r="L15" s="70"/>
      <c r="M15" s="70"/>
      <c r="N15" s="16"/>
      <c r="O15" s="15"/>
      <c r="P15" s="17"/>
    </row>
    <row r="17" spans="1:17" ht="14.45" customHeight="1">
      <c r="A17" s="192" t="s">
        <v>104</v>
      </c>
      <c r="B17" s="298"/>
      <c r="C17" s="298"/>
      <c r="D17" s="298"/>
      <c r="E17" s="298"/>
      <c r="F17" s="298"/>
      <c r="G17" s="298"/>
      <c r="H17" s="298"/>
      <c r="I17" s="301"/>
      <c r="J17" s="262">
        <f>SUM(H7:H13)</f>
        <v>16660000</v>
      </c>
      <c r="K17" s="263"/>
      <c r="L17" s="263"/>
      <c r="M17" s="263"/>
      <c r="N17" s="263"/>
      <c r="O17" s="263"/>
      <c r="P17" s="263"/>
      <c r="Q17" s="264"/>
    </row>
    <row r="18" spans="1:17">
      <c r="A18" s="299"/>
      <c r="B18" s="300"/>
      <c r="C18" s="300"/>
      <c r="D18" s="300"/>
      <c r="E18" s="300"/>
      <c r="F18" s="300"/>
      <c r="G18" s="300"/>
      <c r="H18" s="300"/>
      <c r="I18" s="302"/>
      <c r="J18" s="265"/>
      <c r="K18" s="266"/>
      <c r="L18" s="266"/>
      <c r="M18" s="266"/>
      <c r="N18" s="266"/>
      <c r="O18" s="266"/>
      <c r="P18" s="266"/>
      <c r="Q18" s="267"/>
    </row>
    <row r="21" spans="1:17" ht="15.75" thickBot="1"/>
    <row r="22" spans="1:17" ht="63" customHeight="1" thickBot="1">
      <c r="A22" s="199" t="s">
        <v>602</v>
      </c>
      <c r="B22" s="200"/>
      <c r="C22" s="200"/>
      <c r="D22" s="200"/>
      <c r="E22" s="200"/>
      <c r="F22" s="200"/>
      <c r="G22" s="200"/>
      <c r="H22" s="200"/>
      <c r="I22" s="200"/>
      <c r="J22" s="200"/>
      <c r="K22" s="200"/>
      <c r="L22" s="201"/>
      <c r="M22" s="199" t="s">
        <v>14</v>
      </c>
      <c r="N22" s="200"/>
      <c r="O22" s="200"/>
      <c r="P22" s="200"/>
      <c r="Q22" s="62"/>
    </row>
    <row r="23" spans="1:17" ht="52.5" customHeight="1" thickBot="1">
      <c r="A23" s="46" t="s">
        <v>15</v>
      </c>
      <c r="B23" s="47" t="s">
        <v>16</v>
      </c>
      <c r="C23" s="47" t="s">
        <v>17</v>
      </c>
      <c r="D23" s="47" t="s">
        <v>18</v>
      </c>
      <c r="E23" s="47" t="s">
        <v>19</v>
      </c>
      <c r="F23" s="47" t="s">
        <v>20</v>
      </c>
      <c r="G23" s="47" t="s">
        <v>21</v>
      </c>
      <c r="H23" s="47" t="s">
        <v>22</v>
      </c>
      <c r="I23" s="47" t="s">
        <v>23</v>
      </c>
      <c r="J23" s="47" t="s">
        <v>24</v>
      </c>
      <c r="K23" s="47" t="s">
        <v>25</v>
      </c>
      <c r="L23" s="47" t="s">
        <v>26</v>
      </c>
      <c r="M23" s="48" t="s">
        <v>27</v>
      </c>
      <c r="N23" s="48" t="s">
        <v>28</v>
      </c>
      <c r="O23" s="48" t="s">
        <v>29</v>
      </c>
      <c r="P23" s="48" t="s">
        <v>30</v>
      </c>
      <c r="Q23" s="49" t="s">
        <v>31</v>
      </c>
    </row>
    <row r="24" spans="1:17" ht="126" customHeight="1">
      <c r="A24" s="233" t="s">
        <v>603</v>
      </c>
      <c r="B24" s="233" t="s">
        <v>604</v>
      </c>
      <c r="C24" s="188" t="s">
        <v>605</v>
      </c>
      <c r="D24" s="188" t="s">
        <v>606</v>
      </c>
      <c r="E24" s="63" t="s">
        <v>607</v>
      </c>
      <c r="F24" s="63" t="s">
        <v>608</v>
      </c>
      <c r="G24" s="63" t="s">
        <v>609</v>
      </c>
      <c r="H24" s="64">
        <v>0</v>
      </c>
      <c r="I24" s="63" t="s">
        <v>583</v>
      </c>
      <c r="J24" s="63" t="s">
        <v>573</v>
      </c>
      <c r="K24" s="65">
        <v>45139</v>
      </c>
      <c r="L24" s="65">
        <v>45870</v>
      </c>
      <c r="M24" s="147" t="s">
        <v>610</v>
      </c>
      <c r="N24" s="43">
        <f>(100/$E$30)</f>
        <v>16.666666666666668</v>
      </c>
      <c r="O24" s="44">
        <v>0.6</v>
      </c>
      <c r="P24" s="45">
        <f>(N24*O24)/100</f>
        <v>0.1</v>
      </c>
      <c r="Q24" s="188" t="s">
        <v>575</v>
      </c>
    </row>
    <row r="25" spans="1:17" ht="95.25" customHeight="1">
      <c r="A25" s="240"/>
      <c r="B25" s="240"/>
      <c r="C25" s="189"/>
      <c r="D25" s="189"/>
      <c r="E25" s="67" t="s">
        <v>611</v>
      </c>
      <c r="F25" s="67" t="s">
        <v>612</v>
      </c>
      <c r="G25" s="67" t="s">
        <v>609</v>
      </c>
      <c r="H25" s="68">
        <v>19040000</v>
      </c>
      <c r="I25" s="67" t="s">
        <v>583</v>
      </c>
      <c r="J25" s="63" t="s">
        <v>573</v>
      </c>
      <c r="K25" s="65">
        <v>45139</v>
      </c>
      <c r="L25" s="65">
        <v>45870</v>
      </c>
      <c r="M25" s="141"/>
      <c r="N25" s="43">
        <f>(100/$E$30)</f>
        <v>16.666666666666668</v>
      </c>
      <c r="O25" s="44">
        <v>1</v>
      </c>
      <c r="P25" s="42">
        <f t="shared" ref="P25:P26" si="2">(N25*O25)/100</f>
        <v>0.16666666666666669</v>
      </c>
      <c r="Q25" s="189"/>
    </row>
    <row r="26" spans="1:17" ht="122.25" customHeight="1">
      <c r="A26" s="240"/>
      <c r="B26" s="240"/>
      <c r="C26" s="189"/>
      <c r="D26" s="189"/>
      <c r="E26" s="67" t="s">
        <v>613</v>
      </c>
      <c r="F26" s="67" t="s">
        <v>614</v>
      </c>
      <c r="G26" s="67" t="s">
        <v>609</v>
      </c>
      <c r="H26" s="68">
        <v>4760000</v>
      </c>
      <c r="I26" s="67" t="s">
        <v>578</v>
      </c>
      <c r="J26" s="63" t="s">
        <v>573</v>
      </c>
      <c r="K26" s="65">
        <v>45139</v>
      </c>
      <c r="L26" s="65">
        <v>45870</v>
      </c>
      <c r="M26" s="141"/>
      <c r="N26" s="43">
        <f>(100/$E$30)</f>
        <v>16.666666666666668</v>
      </c>
      <c r="O26" s="44">
        <v>0.6</v>
      </c>
      <c r="P26" s="42">
        <f t="shared" si="2"/>
        <v>0.1</v>
      </c>
      <c r="Q26" s="189"/>
    </row>
    <row r="27" spans="1:17" ht="107.25" customHeight="1">
      <c r="A27" s="240"/>
      <c r="B27" s="231" t="s">
        <v>615</v>
      </c>
      <c r="C27" s="231" t="s">
        <v>616</v>
      </c>
      <c r="D27" s="231" t="s">
        <v>617</v>
      </c>
      <c r="E27" s="67" t="s">
        <v>618</v>
      </c>
      <c r="F27" s="67" t="s">
        <v>619</v>
      </c>
      <c r="G27" s="67" t="s">
        <v>609</v>
      </c>
      <c r="H27" s="68">
        <v>4760000</v>
      </c>
      <c r="I27" s="67" t="s">
        <v>578</v>
      </c>
      <c r="J27" s="63" t="s">
        <v>573</v>
      </c>
      <c r="K27" s="65">
        <v>45139</v>
      </c>
      <c r="L27" s="65">
        <v>45870</v>
      </c>
      <c r="M27" s="67"/>
      <c r="N27" s="43">
        <f>(100/$E$30)</f>
        <v>16.666666666666668</v>
      </c>
      <c r="O27" s="44">
        <v>0.8</v>
      </c>
      <c r="P27" s="42">
        <f>(N27*O27)/100</f>
        <v>0.13333333333333336</v>
      </c>
      <c r="Q27" s="189"/>
    </row>
    <row r="28" spans="1:17" ht="107.25" customHeight="1" thickTop="1" thickBot="1">
      <c r="A28" s="240"/>
      <c r="B28" s="232"/>
      <c r="C28" s="232"/>
      <c r="D28" s="232"/>
      <c r="E28" s="67" t="s">
        <v>620</v>
      </c>
      <c r="F28" s="67" t="s">
        <v>619</v>
      </c>
      <c r="G28" s="67" t="s">
        <v>609</v>
      </c>
      <c r="H28" s="68"/>
      <c r="I28" s="67" t="s">
        <v>578</v>
      </c>
      <c r="J28" s="63" t="s">
        <v>573</v>
      </c>
      <c r="K28" s="65">
        <v>45139</v>
      </c>
      <c r="L28" s="65">
        <v>45870</v>
      </c>
      <c r="M28" s="67"/>
      <c r="N28" s="43">
        <f>(100/$E$30)</f>
        <v>16.666666666666668</v>
      </c>
      <c r="O28" s="44">
        <v>0</v>
      </c>
      <c r="P28" s="42">
        <f>(N28*O28)/100</f>
        <v>0</v>
      </c>
      <c r="Q28" s="189"/>
    </row>
    <row r="29" spans="1:17" ht="381.75">
      <c r="A29" s="240"/>
      <c r="B29" s="233"/>
      <c r="C29" s="233"/>
      <c r="D29" s="233"/>
      <c r="E29" s="67" t="s">
        <v>621</v>
      </c>
      <c r="F29" s="67" t="s">
        <v>622</v>
      </c>
      <c r="G29" s="67" t="s">
        <v>609</v>
      </c>
      <c r="H29" s="68">
        <v>11900000</v>
      </c>
      <c r="I29" s="67" t="s">
        <v>583</v>
      </c>
      <c r="J29" s="63" t="s">
        <v>573</v>
      </c>
      <c r="K29" s="65">
        <v>45139</v>
      </c>
      <c r="L29" s="65">
        <v>45870</v>
      </c>
      <c r="M29" s="148" t="s">
        <v>623</v>
      </c>
      <c r="N29" s="43">
        <f t="shared" ref="N29" si="3">(100/$E$30)</f>
        <v>16.666666666666668</v>
      </c>
      <c r="O29" s="44">
        <v>0.6</v>
      </c>
      <c r="P29" s="42">
        <f t="shared" ref="P29" si="4">(N29*O29)/100</f>
        <v>0.1</v>
      </c>
      <c r="Q29" s="189"/>
    </row>
    <row r="30" spans="1:17">
      <c r="A30" s="70"/>
      <c r="B30" s="70"/>
      <c r="C30" s="70"/>
      <c r="D30" s="70"/>
      <c r="E30" s="71">
        <f>COUNTA(E24:E29)</f>
        <v>6</v>
      </c>
      <c r="F30" s="70"/>
      <c r="G30" s="70"/>
      <c r="H30" s="70"/>
      <c r="I30" s="70"/>
      <c r="J30" s="70"/>
      <c r="K30" s="70"/>
      <c r="L30" s="70"/>
      <c r="M30" s="70"/>
      <c r="N30" s="105">
        <f>SUM(N24:N29)</f>
        <v>100.00000000000001</v>
      </c>
      <c r="O30" s="106" t="s">
        <v>103</v>
      </c>
      <c r="P30" s="107">
        <f>SUM(P24:P29)</f>
        <v>0.6</v>
      </c>
    </row>
    <row r="31" spans="1:17" ht="15.75" thickTop="1">
      <c r="A31" s="70"/>
      <c r="B31" s="70"/>
      <c r="C31" s="70"/>
      <c r="D31" s="70"/>
      <c r="E31" s="70"/>
      <c r="F31" s="70"/>
      <c r="G31" s="70"/>
      <c r="H31" s="70"/>
      <c r="I31" s="70"/>
      <c r="J31" s="70"/>
      <c r="K31" s="70"/>
      <c r="L31" s="70"/>
      <c r="M31" s="70"/>
      <c r="N31" s="16"/>
      <c r="O31" s="15"/>
      <c r="P31" s="17"/>
    </row>
    <row r="32" spans="1:17" ht="11.1" customHeight="1" thickBot="1"/>
    <row r="33" spans="1:17" ht="14.45" customHeight="1" thickBot="1">
      <c r="A33" s="192" t="s">
        <v>104</v>
      </c>
      <c r="B33" s="298"/>
      <c r="C33" s="298"/>
      <c r="D33" s="298"/>
      <c r="E33" s="298"/>
      <c r="F33" s="298"/>
      <c r="G33" s="298"/>
      <c r="H33" s="298"/>
      <c r="I33" s="298"/>
      <c r="J33" s="272">
        <f>SUM(H24:H29)</f>
        <v>40460000</v>
      </c>
      <c r="K33" s="273"/>
      <c r="L33" s="273"/>
      <c r="M33" s="273"/>
      <c r="N33" s="273"/>
      <c r="O33" s="273"/>
      <c r="P33" s="273"/>
      <c r="Q33" s="274"/>
    </row>
    <row r="34" spans="1:17" ht="16.5" thickTop="1" thickBot="1">
      <c r="A34" s="299"/>
      <c r="B34" s="300"/>
      <c r="C34" s="300"/>
      <c r="D34" s="300"/>
      <c r="E34" s="300"/>
      <c r="F34" s="300"/>
      <c r="G34" s="300"/>
      <c r="H34" s="300"/>
      <c r="I34" s="300"/>
      <c r="J34" s="275"/>
      <c r="K34" s="276"/>
      <c r="L34" s="276"/>
      <c r="M34" s="276"/>
      <c r="N34" s="276"/>
      <c r="O34" s="276"/>
      <c r="P34" s="276"/>
      <c r="Q34" s="277"/>
    </row>
    <row r="36" spans="1:17" ht="15.75" thickBot="1"/>
    <row r="37" spans="1:17" ht="15.75" thickBot="1">
      <c r="A37" s="192" t="s">
        <v>106</v>
      </c>
      <c r="B37" s="298"/>
      <c r="C37" s="298"/>
      <c r="D37" s="298"/>
      <c r="E37" s="298"/>
      <c r="F37" s="298"/>
      <c r="G37" s="298"/>
      <c r="H37" s="298"/>
      <c r="I37" s="298"/>
      <c r="J37" s="272">
        <f>SUM(J17,J33)</f>
        <v>57120000</v>
      </c>
      <c r="K37" s="273"/>
      <c r="L37" s="273"/>
      <c r="M37" s="273"/>
      <c r="N37" s="273"/>
      <c r="O37" s="273"/>
      <c r="P37" s="273"/>
      <c r="Q37" s="274"/>
    </row>
    <row r="38" spans="1:17" ht="16.5" thickTop="1" thickBot="1">
      <c r="A38" s="299"/>
      <c r="B38" s="300"/>
      <c r="C38" s="300"/>
      <c r="D38" s="300"/>
      <c r="E38" s="300"/>
      <c r="F38" s="300"/>
      <c r="G38" s="300"/>
      <c r="H38" s="300"/>
      <c r="I38" s="300"/>
      <c r="J38" s="275"/>
      <c r="K38" s="276"/>
      <c r="L38" s="276"/>
      <c r="M38" s="276"/>
      <c r="N38" s="276"/>
      <c r="O38" s="276"/>
      <c r="P38" s="276"/>
      <c r="Q38" s="277"/>
    </row>
  </sheetData>
  <mergeCells count="32">
    <mergeCell ref="A37:I38"/>
    <mergeCell ref="J37:Q38"/>
    <mergeCell ref="A17:I18"/>
    <mergeCell ref="J17:Q18"/>
    <mergeCell ref="A22:L22"/>
    <mergeCell ref="M22:P22"/>
    <mergeCell ref="A33:I34"/>
    <mergeCell ref="J33:Q34"/>
    <mergeCell ref="B27:B29"/>
    <mergeCell ref="C27:C29"/>
    <mergeCell ref="D27:D29"/>
    <mergeCell ref="A1:A2"/>
    <mergeCell ref="B1:O2"/>
    <mergeCell ref="A4:Q4"/>
    <mergeCell ref="A5:L5"/>
    <mergeCell ref="M5:P5"/>
    <mergeCell ref="A7:A13"/>
    <mergeCell ref="Q7:Q13"/>
    <mergeCell ref="D24:D26"/>
    <mergeCell ref="C24:C26"/>
    <mergeCell ref="B24:B26"/>
    <mergeCell ref="A24:A29"/>
    <mergeCell ref="Q24:Q29"/>
    <mergeCell ref="B7:B9"/>
    <mergeCell ref="B10:B11"/>
    <mergeCell ref="C10:C11"/>
    <mergeCell ref="D10:D11"/>
    <mergeCell ref="D7:D9"/>
    <mergeCell ref="C7:C9"/>
    <mergeCell ref="D12:D13"/>
    <mergeCell ref="C12:C13"/>
    <mergeCell ref="B12:B13"/>
  </mergeCells>
  <conditionalFormatting sqref="O7:O13">
    <cfRule type="iconSet" priority="20">
      <iconSet iconSet="3Symbols">
        <cfvo type="percent" val="0"/>
        <cfvo type="num" val="0.55000000000000004"/>
        <cfvo type="num" val="0.8"/>
      </iconSet>
    </cfRule>
  </conditionalFormatting>
  <conditionalFormatting sqref="O14">
    <cfRule type="iconSet" priority="4">
      <iconSet iconSet="3Symbols">
        <cfvo type="percent" val="0"/>
        <cfvo type="num" val="0.55000000000000004"/>
        <cfvo type="num" val="0.8"/>
      </iconSet>
    </cfRule>
  </conditionalFormatting>
  <conditionalFormatting sqref="O15">
    <cfRule type="iconSet" priority="7">
      <iconSet iconSet="3Symbols">
        <cfvo type="percent" val="0"/>
        <cfvo type="num" val="0.55000000000000004"/>
        <cfvo type="num" val="0.8"/>
      </iconSet>
    </cfRule>
  </conditionalFormatting>
  <conditionalFormatting sqref="O24:O29">
    <cfRule type="iconSet" priority="21">
      <iconSet iconSet="3Symbols">
        <cfvo type="percent" val="0"/>
        <cfvo type="num" val="0.55000000000000004"/>
        <cfvo type="num" val="0.8"/>
      </iconSet>
    </cfRule>
  </conditionalFormatting>
  <conditionalFormatting sqref="O30">
    <cfRule type="iconSet" priority="1">
      <iconSet iconSet="3Symbols">
        <cfvo type="percent" val="0"/>
        <cfvo type="num" val="0.55000000000000004"/>
        <cfvo type="num" val="0.8"/>
      </iconSet>
    </cfRule>
  </conditionalFormatting>
  <conditionalFormatting sqref="O31">
    <cfRule type="iconSet" priority="3">
      <iconSet iconSet="3Symbols">
        <cfvo type="percent" val="0"/>
        <cfvo type="num" val="0.55000000000000004"/>
        <cfvo type="num" val="0.8"/>
      </iconSet>
    </cfRule>
  </conditionalFormatting>
  <hyperlinks>
    <hyperlink ref="M24" r:id="rId1"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8%2FF8%5FP2&amp;viewid=7b906dff%2D9fff%2D47b7%2Db387%2D041fbb839eeb" xr:uid="{7FA61DC0-D64F-4DFF-B233-7FCE6D7F0E39}"/>
    <hyperlink ref="M8" r:id="rId2"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4&amp;viewid=7b906dff%2D9fff%2D47b7%2Db387%2D041fbb839eeb" xr:uid="{B3137693-AD75-402D-9F38-D5D94EB93A9C}"/>
    <hyperlink ref="M7" r:id="rId3"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PLAN%20DE%20MEJORAMIENTO%202023%2D2025%2FFACTOR%2008%2FF8%5FP1&amp;viewid=7b906dff%2D9fff%2D47b7%2Db387%2D041fbb839eeb" xr:uid="{4EE7C874-B231-4FE8-81B3-949B8267CB57}"/>
    <hyperlink ref="M29" r:id="rId4"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2&amp;viewid=7b906dff%2D9fff%2D47b7%2Db387%2D041fbb839eeb" xr:uid="{CA4535C4-9693-460E-AEF3-D95FB8032655}"/>
  </hyperlinks>
  <pageMargins left="0.7" right="0.7" top="0.75" bottom="0.75" header="0.3" footer="0.3"/>
  <pageSetup orientation="portrait" horizontalDpi="360" verticalDpi="360"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Q39"/>
  <sheetViews>
    <sheetView topLeftCell="A10" zoomScale="70" zoomScaleNormal="70" workbookViewId="0">
      <selection activeCell="U12" sqref="U12"/>
    </sheetView>
  </sheetViews>
  <sheetFormatPr defaultColWidth="18.42578125" defaultRowHeight="15"/>
  <cols>
    <col min="1" max="3" width="18.42578125" style="72"/>
    <col min="4" max="4" width="29.85546875" style="72" customWidth="1"/>
    <col min="5" max="5" width="59.7109375" style="72" customWidth="1"/>
    <col min="6" max="6" width="28.140625" style="72" customWidth="1"/>
    <col min="7" max="12" width="18.42578125" style="72"/>
    <col min="13" max="13" width="39.5703125" style="72" customWidth="1"/>
    <col min="14" max="16384" width="18.42578125" style="72"/>
  </cols>
  <sheetData>
    <row r="1" spans="1:17" ht="54" customHeight="1" thickBot="1">
      <c r="A1" s="193"/>
      <c r="B1" s="208" t="s">
        <v>0</v>
      </c>
      <c r="C1" s="209"/>
      <c r="D1" s="209"/>
      <c r="E1" s="209"/>
      <c r="F1" s="209"/>
      <c r="G1" s="209"/>
      <c r="H1" s="209"/>
      <c r="I1" s="209"/>
      <c r="J1" s="209"/>
      <c r="K1" s="209"/>
      <c r="L1" s="209"/>
      <c r="M1" s="209"/>
      <c r="N1" s="209"/>
      <c r="O1" s="210"/>
      <c r="P1" s="28" t="s">
        <v>1</v>
      </c>
      <c r="Q1" s="116" t="s">
        <v>2</v>
      </c>
    </row>
    <row r="2" spans="1:17" ht="46.5" customHeight="1" thickBot="1">
      <c r="A2" s="294"/>
      <c r="B2" s="211"/>
      <c r="C2" s="212"/>
      <c r="D2" s="212"/>
      <c r="E2" s="212"/>
      <c r="F2" s="212"/>
      <c r="G2" s="212"/>
      <c r="H2" s="212"/>
      <c r="I2" s="212"/>
      <c r="J2" s="212"/>
      <c r="K2" s="212"/>
      <c r="L2" s="212"/>
      <c r="M2" s="212"/>
      <c r="N2" s="212"/>
      <c r="O2" s="213"/>
      <c r="P2" s="29" t="s">
        <v>3</v>
      </c>
      <c r="Q2" s="117" t="s">
        <v>4</v>
      </c>
    </row>
    <row r="3" spans="1:17" ht="15.75" thickBot="1"/>
    <row r="4" spans="1:17" ht="33" customHeight="1" thickBot="1">
      <c r="A4" s="196" t="s">
        <v>624</v>
      </c>
      <c r="B4" s="197"/>
      <c r="C4" s="197"/>
      <c r="D4" s="197"/>
      <c r="E4" s="197"/>
      <c r="F4" s="197"/>
      <c r="G4" s="197"/>
      <c r="H4" s="197"/>
      <c r="I4" s="197"/>
      <c r="J4" s="197"/>
      <c r="K4" s="197"/>
      <c r="L4" s="197"/>
      <c r="M4" s="197"/>
      <c r="N4" s="197"/>
      <c r="O4" s="197"/>
      <c r="P4" s="197"/>
      <c r="Q4" s="198"/>
    </row>
    <row r="5" spans="1:17" ht="51.75" customHeight="1" thickBot="1">
      <c r="A5" s="254" t="s">
        <v>625</v>
      </c>
      <c r="B5" s="255"/>
      <c r="C5" s="255"/>
      <c r="D5" s="255"/>
      <c r="E5" s="255"/>
      <c r="F5" s="255"/>
      <c r="G5" s="255"/>
      <c r="H5" s="255"/>
      <c r="I5" s="255"/>
      <c r="J5" s="255"/>
      <c r="K5" s="255"/>
      <c r="L5" s="256"/>
      <c r="M5" s="254" t="s">
        <v>14</v>
      </c>
      <c r="N5" s="255"/>
      <c r="O5" s="255"/>
      <c r="P5" s="255"/>
      <c r="Q5" s="78"/>
    </row>
    <row r="6" spans="1:17" ht="143.25" customHeight="1" thickBot="1">
      <c r="A6" s="46" t="s">
        <v>15</v>
      </c>
      <c r="B6" s="47" t="s">
        <v>16</v>
      </c>
      <c r="C6" s="47" t="s">
        <v>17</v>
      </c>
      <c r="D6" s="47" t="s">
        <v>18</v>
      </c>
      <c r="E6" s="47" t="s">
        <v>19</v>
      </c>
      <c r="F6" s="47" t="s">
        <v>20</v>
      </c>
      <c r="G6" s="47" t="s">
        <v>21</v>
      </c>
      <c r="H6" s="47" t="s">
        <v>22</v>
      </c>
      <c r="I6" s="47" t="s">
        <v>23</v>
      </c>
      <c r="J6" s="47" t="s">
        <v>24</v>
      </c>
      <c r="K6" s="47" t="s">
        <v>25</v>
      </c>
      <c r="L6" s="47" t="s">
        <v>26</v>
      </c>
      <c r="M6" s="48" t="s">
        <v>27</v>
      </c>
      <c r="N6" s="48" t="s">
        <v>28</v>
      </c>
      <c r="O6" s="48" t="s">
        <v>29</v>
      </c>
      <c r="P6" s="48" t="s">
        <v>30</v>
      </c>
      <c r="Q6" s="49" t="s">
        <v>31</v>
      </c>
    </row>
    <row r="7" spans="1:17" ht="333" customHeight="1">
      <c r="A7" s="278" t="s">
        <v>626</v>
      </c>
      <c r="B7" s="278" t="s">
        <v>627</v>
      </c>
      <c r="C7" s="278" t="s">
        <v>627</v>
      </c>
      <c r="D7" s="278" t="s">
        <v>628</v>
      </c>
      <c r="E7" s="108" t="s">
        <v>629</v>
      </c>
      <c r="F7" s="108" t="s">
        <v>630</v>
      </c>
      <c r="G7" s="108" t="s">
        <v>631</v>
      </c>
      <c r="H7" s="109">
        <v>0</v>
      </c>
      <c r="I7" s="108" t="s">
        <v>578</v>
      </c>
      <c r="J7" s="108" t="s">
        <v>516</v>
      </c>
      <c r="K7" s="110">
        <v>45139</v>
      </c>
      <c r="L7" s="110">
        <v>45870</v>
      </c>
      <c r="M7" s="154" t="s">
        <v>632</v>
      </c>
      <c r="N7" s="56">
        <f>(100/$E$14)</f>
        <v>14.285714285714286</v>
      </c>
      <c r="O7" s="57">
        <v>0.8</v>
      </c>
      <c r="P7" s="58">
        <f>(N7*O7)/100</f>
        <v>0.11428571428571431</v>
      </c>
      <c r="Q7" s="280" t="s">
        <v>633</v>
      </c>
    </row>
    <row r="8" spans="1:17" ht="177.75" customHeight="1">
      <c r="A8" s="278"/>
      <c r="B8" s="278"/>
      <c r="C8" s="278"/>
      <c r="D8" s="278"/>
      <c r="E8" s="108" t="s">
        <v>634</v>
      </c>
      <c r="F8" s="108" t="s">
        <v>635</v>
      </c>
      <c r="G8" s="108" t="s">
        <v>631</v>
      </c>
      <c r="H8" s="112">
        <v>0</v>
      </c>
      <c r="I8" s="111" t="s">
        <v>636</v>
      </c>
      <c r="J8" s="111" t="s">
        <v>516</v>
      </c>
      <c r="K8" s="110">
        <v>45139</v>
      </c>
      <c r="L8" s="110">
        <v>45870</v>
      </c>
      <c r="M8" s="111"/>
      <c r="N8" s="56">
        <f t="shared" ref="N8:N13" si="0">(100/$E$14)</f>
        <v>14.285714285714286</v>
      </c>
      <c r="O8" s="57">
        <v>0.8</v>
      </c>
      <c r="P8" s="58">
        <f t="shared" ref="P8" si="1">(N8*O8)/100</f>
        <v>0.11428571428571431</v>
      </c>
      <c r="Q8" s="280"/>
    </row>
    <row r="9" spans="1:17" ht="177.75" customHeight="1">
      <c r="A9" s="278"/>
      <c r="B9" s="278"/>
      <c r="C9" s="278"/>
      <c r="D9" s="278"/>
      <c r="E9" s="108" t="s">
        <v>637</v>
      </c>
      <c r="F9" s="108" t="s">
        <v>635</v>
      </c>
      <c r="G9" s="108" t="s">
        <v>638</v>
      </c>
      <c r="H9" s="112">
        <v>0</v>
      </c>
      <c r="I9" s="111" t="s">
        <v>636</v>
      </c>
      <c r="J9" s="111" t="s">
        <v>516</v>
      </c>
      <c r="K9" s="110">
        <v>45139</v>
      </c>
      <c r="L9" s="110">
        <v>45870</v>
      </c>
      <c r="M9" s="111"/>
      <c r="N9" s="56">
        <f t="shared" si="0"/>
        <v>14.285714285714286</v>
      </c>
      <c r="O9" s="57">
        <v>1</v>
      </c>
      <c r="P9" s="58">
        <f t="shared" ref="P9" si="2">(N9*O9)/100</f>
        <v>0.14285714285714288</v>
      </c>
      <c r="Q9" s="280"/>
    </row>
    <row r="10" spans="1:17" ht="261" customHeight="1">
      <c r="A10" s="279"/>
      <c r="B10" s="279"/>
      <c r="C10" s="279"/>
      <c r="D10" s="279"/>
      <c r="E10" s="111" t="s">
        <v>639</v>
      </c>
      <c r="F10" s="111" t="s">
        <v>640</v>
      </c>
      <c r="G10" s="111" t="s">
        <v>631</v>
      </c>
      <c r="H10" s="112">
        <v>0</v>
      </c>
      <c r="I10" s="111" t="s">
        <v>641</v>
      </c>
      <c r="J10" s="111" t="s">
        <v>516</v>
      </c>
      <c r="K10" s="110">
        <v>45139</v>
      </c>
      <c r="L10" s="110">
        <v>45870</v>
      </c>
      <c r="M10" s="155" t="s">
        <v>642</v>
      </c>
      <c r="N10" s="56">
        <f t="shared" si="0"/>
        <v>14.285714285714286</v>
      </c>
      <c r="O10" s="57">
        <v>1</v>
      </c>
      <c r="P10" s="58">
        <f t="shared" ref="P10:P13" si="3">(N10*O10)/100</f>
        <v>0.14285714285714288</v>
      </c>
      <c r="Q10" s="281"/>
    </row>
    <row r="11" spans="1:17" ht="258" customHeight="1">
      <c r="A11" s="279"/>
      <c r="B11" s="279"/>
      <c r="C11" s="279"/>
      <c r="D11" s="279"/>
      <c r="E11" s="111" t="s">
        <v>643</v>
      </c>
      <c r="F11" s="111" t="s">
        <v>644</v>
      </c>
      <c r="G11" s="111" t="s">
        <v>645</v>
      </c>
      <c r="H11" s="112">
        <v>4760000</v>
      </c>
      <c r="I11" s="111" t="s">
        <v>641</v>
      </c>
      <c r="J11" s="111" t="s">
        <v>516</v>
      </c>
      <c r="K11" s="110">
        <v>45139</v>
      </c>
      <c r="L11" s="110">
        <v>45870</v>
      </c>
      <c r="M11" s="155" t="s">
        <v>646</v>
      </c>
      <c r="N11" s="56">
        <f t="shared" si="0"/>
        <v>14.285714285714286</v>
      </c>
      <c r="O11" s="57">
        <v>0.8</v>
      </c>
      <c r="P11" s="58">
        <f t="shared" si="3"/>
        <v>0.11428571428571431</v>
      </c>
      <c r="Q11" s="281"/>
    </row>
    <row r="12" spans="1:17" ht="120.75" customHeight="1">
      <c r="A12" s="279"/>
      <c r="B12" s="279"/>
      <c r="C12" s="279"/>
      <c r="D12" s="279"/>
      <c r="E12" s="111" t="s">
        <v>647</v>
      </c>
      <c r="F12" s="111" t="s">
        <v>648</v>
      </c>
      <c r="G12" s="111" t="s">
        <v>645</v>
      </c>
      <c r="H12" s="112">
        <v>0</v>
      </c>
      <c r="I12" s="111" t="s">
        <v>636</v>
      </c>
      <c r="J12" s="111" t="s">
        <v>516</v>
      </c>
      <c r="K12" s="110">
        <v>45139</v>
      </c>
      <c r="L12" s="110">
        <v>45870</v>
      </c>
      <c r="M12" s="111"/>
      <c r="N12" s="56">
        <f t="shared" si="0"/>
        <v>14.285714285714286</v>
      </c>
      <c r="O12" s="57">
        <v>0</v>
      </c>
      <c r="P12" s="58">
        <f t="shared" si="3"/>
        <v>0</v>
      </c>
      <c r="Q12" s="281"/>
    </row>
    <row r="13" spans="1:17" ht="270" customHeight="1">
      <c r="A13" s="279"/>
      <c r="B13" s="279"/>
      <c r="C13" s="279"/>
      <c r="D13" s="279"/>
      <c r="E13" s="113" t="s">
        <v>649</v>
      </c>
      <c r="F13" s="111" t="s">
        <v>650</v>
      </c>
      <c r="G13" s="111" t="s">
        <v>645</v>
      </c>
      <c r="H13" s="112">
        <v>0</v>
      </c>
      <c r="I13" s="111" t="s">
        <v>335</v>
      </c>
      <c r="J13" s="111" t="s">
        <v>516</v>
      </c>
      <c r="K13" s="110">
        <v>45139</v>
      </c>
      <c r="L13" s="110">
        <v>45870</v>
      </c>
      <c r="M13" s="155" t="s">
        <v>651</v>
      </c>
      <c r="N13" s="56">
        <f t="shared" si="0"/>
        <v>14.285714285714286</v>
      </c>
      <c r="O13" s="57">
        <v>0.8</v>
      </c>
      <c r="P13" s="58">
        <f t="shared" si="3"/>
        <v>0.11428571428571431</v>
      </c>
      <c r="Q13" s="281"/>
    </row>
    <row r="14" spans="1:17" ht="16.5" thickTop="1" thickBot="1">
      <c r="A14" s="70"/>
      <c r="B14" s="70"/>
      <c r="C14" s="70"/>
      <c r="D14" s="70"/>
      <c r="E14" s="71">
        <f>COUNTA(E7:E13)</f>
        <v>7</v>
      </c>
      <c r="F14" s="70"/>
      <c r="G14" s="70"/>
      <c r="H14" s="70"/>
      <c r="I14" s="70"/>
      <c r="J14" s="70"/>
      <c r="K14" s="70"/>
      <c r="L14" s="70"/>
      <c r="M14" s="70"/>
      <c r="N14" s="105">
        <f>SUM(N7:N13)</f>
        <v>100.00000000000001</v>
      </c>
      <c r="O14" s="106" t="s">
        <v>103</v>
      </c>
      <c r="P14" s="107">
        <f>SUM(P7:P13)</f>
        <v>0.74285714285714299</v>
      </c>
    </row>
    <row r="15" spans="1:17" ht="15.75" thickTop="1">
      <c r="A15" s="70"/>
      <c r="B15" s="70"/>
      <c r="C15" s="70"/>
      <c r="D15" s="70"/>
      <c r="E15" s="70"/>
      <c r="F15" s="70"/>
      <c r="G15" s="70"/>
      <c r="H15" s="70"/>
      <c r="I15" s="70"/>
      <c r="J15" s="70"/>
      <c r="K15" s="70"/>
      <c r="L15" s="70"/>
      <c r="M15" s="70"/>
      <c r="N15" s="16"/>
      <c r="O15" s="15"/>
      <c r="P15" s="17"/>
    </row>
    <row r="16" spans="1:17" ht="15.75" thickBot="1"/>
    <row r="17" spans="1:17" ht="14.45" customHeight="1">
      <c r="A17" s="192" t="s">
        <v>104</v>
      </c>
      <c r="B17" s="298"/>
      <c r="C17" s="298"/>
      <c r="D17" s="298"/>
      <c r="E17" s="298"/>
      <c r="F17" s="298"/>
      <c r="G17" s="298"/>
      <c r="H17" s="298"/>
      <c r="I17" s="298"/>
      <c r="J17" s="214">
        <f>SUM(H7:H13)</f>
        <v>4760000</v>
      </c>
      <c r="K17" s="215"/>
      <c r="L17" s="215"/>
      <c r="M17" s="215"/>
      <c r="N17" s="215"/>
      <c r="O17" s="215"/>
      <c r="P17" s="215"/>
      <c r="Q17" s="216"/>
    </row>
    <row r="18" spans="1:17" ht="15.75" thickBot="1">
      <c r="A18" s="299"/>
      <c r="B18" s="300"/>
      <c r="C18" s="300"/>
      <c r="D18" s="300"/>
      <c r="E18" s="300"/>
      <c r="F18" s="300"/>
      <c r="G18" s="300"/>
      <c r="H18" s="300"/>
      <c r="I18" s="300"/>
      <c r="J18" s="217"/>
      <c r="K18" s="218"/>
      <c r="L18" s="218"/>
      <c r="M18" s="218"/>
      <c r="N18" s="218"/>
      <c r="O18" s="218"/>
      <c r="P18" s="218"/>
      <c r="Q18" s="219"/>
    </row>
    <row r="21" spans="1:17" ht="15.75" thickBot="1"/>
    <row r="22" spans="1:17" ht="76.349999999999994" customHeight="1" thickBot="1">
      <c r="A22" s="254" t="s">
        <v>105</v>
      </c>
      <c r="B22" s="255"/>
      <c r="C22" s="255"/>
      <c r="D22" s="255"/>
      <c r="E22" s="255"/>
      <c r="F22" s="255"/>
      <c r="G22" s="255"/>
      <c r="H22" s="255"/>
      <c r="I22" s="255"/>
      <c r="J22" s="255"/>
      <c r="K22" s="255"/>
      <c r="L22" s="256"/>
      <c r="M22" s="254" t="s">
        <v>14</v>
      </c>
      <c r="N22" s="255"/>
      <c r="O22" s="255"/>
      <c r="P22" s="255"/>
      <c r="Q22" s="78"/>
    </row>
    <row r="23" spans="1:17" ht="79.5" thickBot="1">
      <c r="A23" s="7" t="s">
        <v>15</v>
      </c>
      <c r="B23" s="8" t="s">
        <v>16</v>
      </c>
      <c r="C23" s="8" t="s">
        <v>17</v>
      </c>
      <c r="D23" s="8" t="s">
        <v>18</v>
      </c>
      <c r="E23" s="8" t="s">
        <v>19</v>
      </c>
      <c r="F23" s="8" t="s">
        <v>20</v>
      </c>
      <c r="G23" s="8" t="s">
        <v>21</v>
      </c>
      <c r="H23" s="8" t="s">
        <v>22</v>
      </c>
      <c r="I23" s="8" t="s">
        <v>23</v>
      </c>
      <c r="J23" s="8" t="s">
        <v>24</v>
      </c>
      <c r="K23" s="8" t="s">
        <v>25</v>
      </c>
      <c r="L23" s="8" t="s">
        <v>26</v>
      </c>
      <c r="M23" s="9" t="s">
        <v>27</v>
      </c>
      <c r="N23" s="9" t="s">
        <v>28</v>
      </c>
      <c r="O23" s="9" t="s">
        <v>29</v>
      </c>
      <c r="P23" s="9" t="s">
        <v>30</v>
      </c>
      <c r="Q23" s="10" t="s">
        <v>31</v>
      </c>
    </row>
    <row r="24" spans="1:17">
      <c r="A24" s="79"/>
      <c r="B24" s="79"/>
      <c r="C24" s="79"/>
      <c r="D24" s="79"/>
      <c r="E24" s="80"/>
      <c r="F24" s="81"/>
      <c r="G24" s="81"/>
      <c r="H24" s="82"/>
      <c r="I24" s="81"/>
      <c r="J24" s="81"/>
      <c r="K24" s="81"/>
      <c r="L24" s="81"/>
      <c r="M24" s="83"/>
      <c r="N24" s="11"/>
      <c r="O24" s="12"/>
      <c r="P24" s="24"/>
      <c r="Q24" s="84"/>
    </row>
    <row r="25" spans="1:17">
      <c r="A25" s="85"/>
      <c r="B25" s="85"/>
      <c r="C25" s="85"/>
      <c r="D25" s="85"/>
      <c r="E25" s="80"/>
      <c r="F25" s="86"/>
      <c r="G25" s="86"/>
      <c r="H25" s="87"/>
      <c r="I25" s="86"/>
      <c r="J25" s="86"/>
      <c r="K25" s="86"/>
      <c r="L25" s="86"/>
      <c r="M25" s="88"/>
      <c r="N25" s="13"/>
      <c r="O25" s="14"/>
      <c r="P25" s="25"/>
      <c r="Q25" s="89"/>
    </row>
    <row r="26" spans="1:17">
      <c r="A26" s="85"/>
      <c r="B26" s="85"/>
      <c r="C26" s="85"/>
      <c r="D26" s="85"/>
      <c r="E26" s="80"/>
      <c r="F26" s="86"/>
      <c r="G26" s="86"/>
      <c r="H26" s="87"/>
      <c r="I26" s="86"/>
      <c r="J26" s="86"/>
      <c r="K26" s="86"/>
      <c r="L26" s="86"/>
      <c r="M26" s="88"/>
      <c r="N26" s="13"/>
      <c r="O26" s="14"/>
      <c r="P26" s="25"/>
      <c r="Q26" s="89"/>
    </row>
    <row r="27" spans="1:17">
      <c r="A27" s="85"/>
      <c r="B27" s="85"/>
      <c r="C27" s="85"/>
      <c r="D27" s="85"/>
      <c r="E27" s="80"/>
      <c r="F27" s="86"/>
      <c r="G27" s="86"/>
      <c r="H27" s="87"/>
      <c r="I27" s="86"/>
      <c r="J27" s="86"/>
      <c r="K27" s="86"/>
      <c r="L27" s="86"/>
      <c r="M27" s="88"/>
      <c r="N27" s="13"/>
      <c r="O27" s="14"/>
      <c r="P27" s="25"/>
      <c r="Q27" s="89"/>
    </row>
    <row r="28" spans="1:17">
      <c r="A28" s="85"/>
      <c r="B28" s="85"/>
      <c r="C28" s="85"/>
      <c r="D28" s="85"/>
      <c r="E28" s="80"/>
      <c r="F28" s="86"/>
      <c r="G28" s="86"/>
      <c r="H28" s="87"/>
      <c r="I28" s="86"/>
      <c r="J28" s="86"/>
      <c r="K28" s="86"/>
      <c r="L28" s="86"/>
      <c r="M28" s="88"/>
      <c r="N28" s="13"/>
      <c r="O28" s="14"/>
      <c r="P28" s="25"/>
      <c r="Q28" s="89"/>
    </row>
    <row r="29" spans="1:17">
      <c r="A29" s="90"/>
      <c r="B29" s="90"/>
      <c r="C29" s="90"/>
      <c r="D29" s="90"/>
      <c r="E29" s="80"/>
      <c r="F29" s="91"/>
      <c r="G29" s="91"/>
      <c r="H29" s="92"/>
      <c r="I29" s="91"/>
      <c r="J29" s="91"/>
      <c r="K29" s="91"/>
      <c r="L29" s="91"/>
      <c r="M29" s="93"/>
      <c r="N29" s="13"/>
      <c r="O29" s="14"/>
      <c r="P29" s="25"/>
      <c r="Q29" s="89"/>
    </row>
    <row r="30" spans="1:17" ht="15.75" thickBot="1">
      <c r="A30" s="94"/>
      <c r="B30" s="94"/>
      <c r="C30" s="94"/>
      <c r="D30" s="94"/>
      <c r="E30" s="95"/>
      <c r="F30" s="96"/>
      <c r="G30" s="96"/>
      <c r="H30" s="97"/>
      <c r="I30" s="96"/>
      <c r="J30" s="96"/>
      <c r="K30" s="96"/>
      <c r="L30" s="96"/>
      <c r="M30" s="98"/>
      <c r="N30" s="18"/>
      <c r="O30" s="21"/>
      <c r="P30" s="25"/>
      <c r="Q30" s="99"/>
    </row>
    <row r="31" spans="1:17" ht="15.75" thickBot="1">
      <c r="A31" s="70"/>
      <c r="B31" s="70"/>
      <c r="C31" s="70"/>
      <c r="D31" s="70"/>
      <c r="E31" s="100">
        <f>COUNTA(E24:E30)</f>
        <v>0</v>
      </c>
      <c r="F31" s="70"/>
      <c r="G31" s="70"/>
      <c r="H31" s="70"/>
      <c r="I31" s="70"/>
      <c r="J31" s="70"/>
      <c r="K31" s="70"/>
      <c r="L31" s="70"/>
      <c r="M31" s="70"/>
      <c r="N31" s="19">
        <f>SUM(N24:N30)</f>
        <v>0</v>
      </c>
      <c r="O31" s="22" t="s">
        <v>103</v>
      </c>
      <c r="P31" s="26">
        <f>SUM(P24:P30)</f>
        <v>0</v>
      </c>
    </row>
    <row r="32" spans="1:17">
      <c r="A32" s="70"/>
      <c r="B32" s="70"/>
      <c r="C32" s="70"/>
      <c r="D32" s="70"/>
      <c r="E32" s="70"/>
      <c r="F32" s="70"/>
      <c r="G32" s="70"/>
      <c r="H32" s="70"/>
      <c r="I32" s="70"/>
      <c r="J32" s="70"/>
      <c r="K32" s="70"/>
      <c r="L32" s="70"/>
      <c r="M32" s="70"/>
      <c r="N32" s="16"/>
      <c r="O32" s="15"/>
      <c r="P32" s="17"/>
    </row>
    <row r="33" spans="1:17" ht="11.1" customHeight="1" thickBot="1"/>
    <row r="34" spans="1:17" ht="14.45" customHeight="1">
      <c r="A34" s="192" t="s">
        <v>104</v>
      </c>
      <c r="B34" s="298"/>
      <c r="C34" s="298"/>
      <c r="D34" s="298"/>
      <c r="E34" s="298"/>
      <c r="F34" s="298"/>
      <c r="G34" s="298"/>
      <c r="H34" s="298"/>
      <c r="I34" s="298"/>
      <c r="J34" s="241">
        <f>SUM(H24:H30)</f>
        <v>0</v>
      </c>
      <c r="K34" s="242"/>
      <c r="L34" s="242"/>
      <c r="M34" s="242"/>
      <c r="N34" s="242"/>
      <c r="O34" s="242"/>
      <c r="P34" s="242"/>
      <c r="Q34" s="243"/>
    </row>
    <row r="35" spans="1:17" ht="15.75" thickBot="1">
      <c r="A35" s="299"/>
      <c r="B35" s="300"/>
      <c r="C35" s="300"/>
      <c r="D35" s="300"/>
      <c r="E35" s="300"/>
      <c r="F35" s="300"/>
      <c r="G35" s="300"/>
      <c r="H35" s="300"/>
      <c r="I35" s="300"/>
      <c r="J35" s="244"/>
      <c r="K35" s="245"/>
      <c r="L35" s="245"/>
      <c r="M35" s="245"/>
      <c r="N35" s="245"/>
      <c r="O35" s="245"/>
      <c r="P35" s="245"/>
      <c r="Q35" s="246"/>
    </row>
    <row r="37" spans="1:17" ht="15.75" thickBot="1"/>
    <row r="38" spans="1:17">
      <c r="A38" s="192" t="s">
        <v>106</v>
      </c>
      <c r="B38" s="298"/>
      <c r="C38" s="298"/>
      <c r="D38" s="298"/>
      <c r="E38" s="298"/>
      <c r="F38" s="298"/>
      <c r="G38" s="298"/>
      <c r="H38" s="298"/>
      <c r="I38" s="298"/>
      <c r="J38" s="214">
        <f>SUM(J17,J34)</f>
        <v>4760000</v>
      </c>
      <c r="K38" s="215"/>
      <c r="L38" s="215"/>
      <c r="M38" s="215"/>
      <c r="N38" s="215"/>
      <c r="O38" s="215"/>
      <c r="P38" s="215"/>
      <c r="Q38" s="216"/>
    </row>
    <row r="39" spans="1:17" ht="15.75" thickBot="1">
      <c r="A39" s="299"/>
      <c r="B39" s="300"/>
      <c r="C39" s="300"/>
      <c r="D39" s="300"/>
      <c r="E39" s="300"/>
      <c r="F39" s="300"/>
      <c r="G39" s="300"/>
      <c r="H39" s="300"/>
      <c r="I39" s="300"/>
      <c r="J39" s="217"/>
      <c r="K39" s="218"/>
      <c r="L39" s="218"/>
      <c r="M39" s="218"/>
      <c r="N39" s="218"/>
      <c r="O39" s="218"/>
      <c r="P39" s="218"/>
      <c r="Q39" s="219"/>
    </row>
  </sheetData>
  <mergeCells count="18">
    <mergeCell ref="A38:I39"/>
    <mergeCell ref="J38:Q39"/>
    <mergeCell ref="A17:I18"/>
    <mergeCell ref="J17:Q18"/>
    <mergeCell ref="A22:L22"/>
    <mergeCell ref="M22:P22"/>
    <mergeCell ref="A34:I35"/>
    <mergeCell ref="J34:Q35"/>
    <mergeCell ref="A1:A2"/>
    <mergeCell ref="B1:O2"/>
    <mergeCell ref="A4:Q4"/>
    <mergeCell ref="A5:L5"/>
    <mergeCell ref="M5:P5"/>
    <mergeCell ref="D7:D13"/>
    <mergeCell ref="C7:C13"/>
    <mergeCell ref="B7:B13"/>
    <mergeCell ref="A7:A13"/>
    <mergeCell ref="Q7:Q13"/>
  </mergeCells>
  <conditionalFormatting sqref="O7:O13">
    <cfRule type="iconSet" priority="22">
      <iconSet iconSet="3Symbols">
        <cfvo type="percent" val="0"/>
        <cfvo type="num" val="0.55000000000000004"/>
        <cfvo type="num" val="0.8"/>
      </iconSet>
    </cfRule>
  </conditionalFormatting>
  <conditionalFormatting sqref="O14">
    <cfRule type="iconSet" priority="4">
      <iconSet iconSet="3Symbols">
        <cfvo type="percent" val="0"/>
        <cfvo type="num" val="0.55000000000000004"/>
        <cfvo type="num" val="0.8"/>
      </iconSet>
    </cfRule>
  </conditionalFormatting>
  <conditionalFormatting sqref="O15">
    <cfRule type="iconSet" priority="7">
      <iconSet iconSet="3Symbols">
        <cfvo type="percent" val="0"/>
        <cfvo type="num" val="0.55000000000000004"/>
        <cfvo type="num" val="0.8"/>
      </iconSet>
    </cfRule>
  </conditionalFormatting>
  <conditionalFormatting sqref="O24:O30">
    <cfRule type="iconSet" priority="2">
      <iconSet iconSet="3Symbols">
        <cfvo type="percent" val="0"/>
        <cfvo type="num" val="0.55000000000000004"/>
        <cfvo type="num" val="0.8"/>
      </iconSet>
    </cfRule>
  </conditionalFormatting>
  <conditionalFormatting sqref="O31">
    <cfRule type="iconSet" priority="1">
      <iconSet iconSet="3Symbols">
        <cfvo type="percent" val="0"/>
        <cfvo type="num" val="0.55000000000000004"/>
        <cfvo type="num" val="0.8"/>
      </iconSet>
    </cfRule>
  </conditionalFormatting>
  <conditionalFormatting sqref="O32">
    <cfRule type="iconSet" priority="3">
      <iconSet iconSet="3Symbols">
        <cfvo type="percent" val="0"/>
        <cfvo type="num" val="0.55000000000000004"/>
        <cfvo type="num" val="0.8"/>
      </iconSet>
    </cfRule>
  </conditionalFormatting>
  <hyperlinks>
    <hyperlink ref="M7" r:id="rId1"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 xr:uid="{1A15D6D0-D7F7-4012-A9FB-0EA19B97DCD5}"/>
    <hyperlink ref="M10" r:id="rId2"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 xr:uid="{77B73AA1-B8E3-4AE4-8246-5C587014EDF5}"/>
    <hyperlink ref="M11" r:id="rId3"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 xr:uid="{BF18F9F7-FB14-4912-92B9-83C933A2E7C5}"/>
    <hyperlink ref="M13" r:id="rId4" display="https://unipamplonaedu.sharepoint.com/sites/PLANDEMEJORAMIENTOARQUITECTURA2023-2025/Documentos%20compartidos/Forms/AllItems.aspx?newTargetListUrl=%2Fsites%2FPLANDEMEJORAMIENTOARQUITECTURA2023%2D2025%2FDocumentos%20compartidos&amp;viewpath=%2Fsites%2FPLANDEMEJORAMIENTOARQUITECTURA2023%2D2025%2FDocumentos%20compartidos%2FForms%2FAllItems%2Easpx&amp;id=%2Fsites%2FPLANDEMEJORAMIENTOARQUITECTURA2023%2D2025%2FDocumentos%20compartidos%2FSEGUIMIENTO%20PETICIONES%20ESTUDIANTES%2FPAMPLONA%2FSOPORTES%20ARQUITECTURA%20PAMPLONA%2F01&amp;viewid=7b906dff%2D9fff%2D47b7%2Db387%2D041fbb839eeb" xr:uid="{DDFC0047-5CCE-429E-8836-6F364CF59A20}"/>
  </hyperlinks>
  <pageMargins left="0.7" right="0.7" top="0.75" bottom="0.75" header="0.3" footer="0.3"/>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86A311C7333964E8EBD4A20965F6E73" ma:contentTypeVersion="13" ma:contentTypeDescription="Crear nuevo documento." ma:contentTypeScope="" ma:versionID="66172925129a5ccb6d7439449586d351">
  <xsd:schema xmlns:xsd="http://www.w3.org/2001/XMLSchema" xmlns:xs="http://www.w3.org/2001/XMLSchema" xmlns:p="http://schemas.microsoft.com/office/2006/metadata/properties" xmlns:ns2="0cafa80c-a7c3-482f-bbd5-7a853a77ef94" xmlns:ns3="c20c8fac-da64-4f0e-a818-083ffeac1005" targetNamespace="http://schemas.microsoft.com/office/2006/metadata/properties" ma:root="true" ma:fieldsID="5e75bea4b6d3e9f3f66b400494e05fc8" ns2:_="" ns3:_="">
    <xsd:import namespace="0cafa80c-a7c3-482f-bbd5-7a853a77ef94"/>
    <xsd:import namespace="c20c8fac-da64-4f0e-a818-083ffeac1005"/>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DateTaken"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fa80c-a7c3-482f-bbd5-7a853a77ef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44f0481-d2ea-4da5-b946-ee24ca3ed83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0c8fac-da64-4f0e-a818-083ffeac100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c3b3930b-a9ed-4684-be17-478e16e052b5}" ma:internalName="TaxCatchAll" ma:showField="CatchAllData" ma:web="c20c8fac-da64-4f0e-a818-083ffeac10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20c8fac-da64-4f0e-a818-083ffeac1005" xsi:nil="true"/>
    <lcf76f155ced4ddcb4097134ff3c332f xmlns="0cafa80c-a7c3-482f-bbd5-7a853a77ef9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1C35D-BA95-4F1E-87FD-17B90D164933}"/>
</file>

<file path=customXml/itemProps2.xml><?xml version="1.0" encoding="utf-8"?>
<ds:datastoreItem xmlns:ds="http://schemas.openxmlformats.org/officeDocument/2006/customXml" ds:itemID="{6CA72E1F-4BDD-454F-94B2-77FD40CC9B64}"/>
</file>

<file path=customXml/itemProps3.xml><?xml version="1.0" encoding="utf-8"?>
<ds:datastoreItem xmlns:ds="http://schemas.openxmlformats.org/officeDocument/2006/customXml" ds:itemID="{06F1495F-2735-4A4B-91FD-FAE535CEC3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
  <cp:revision/>
  <dcterms:created xsi:type="dcterms:W3CDTF">2023-02-01T14:01:51Z</dcterms:created>
  <dcterms:modified xsi:type="dcterms:W3CDTF">2025-08-05T02:04:00Z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0x010100786A311C7333964E8EBD4A20965F6E73</vt:lpwstr>
  </property>
  <property fmtid="{D5CDD505-2E9C-101B-9397-08002B2CF9AE}" pid="3" name="MediaServiceImageTags">
    <vt:lpwstr/>
  </property>
</Properties>
</file>